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date1904="1" codeName="ThisWorkbook" autoCompressPictures="0" defaultThemeVersion="124226"/>
  <mc:AlternateContent xmlns:mc="http://schemas.openxmlformats.org/markup-compatibility/2006">
    <mc:Choice Requires="x15">
      <x15ac:absPath xmlns:x15ac="http://schemas.microsoft.com/office/spreadsheetml/2010/11/ac" url="C:\Users\irighetti\Desktop\"/>
    </mc:Choice>
  </mc:AlternateContent>
  <xr:revisionPtr revIDLastSave="0" documentId="8_{5E89B242-863F-4E84-ACD5-2BAD4FEEA728}" xr6:coauthVersionLast="31" xr6:coauthVersionMax="31" xr10:uidLastSave="{00000000-0000-0000-0000-000000000000}"/>
  <bookViews>
    <workbookView xWindow="0" yWindow="0" windowWidth="20490" windowHeight="6045" tabRatio="1000" activeTab="2" xr2:uid="{00000000-000D-0000-FFFF-FFFF00000000}"/>
  </bookViews>
  <sheets>
    <sheet name="Instrucciones " sheetId="11" r:id="rId1"/>
    <sheet name="Precios Sociales y Factores" sheetId="19" r:id="rId2"/>
    <sheet name="Cálculos Demanda y Ahorros" sheetId="14" r:id="rId3"/>
    <sheet name="Inversión y costos OyM Social" sheetId="18" r:id="rId4"/>
    <sheet name="Evaluación Económica" sheetId="17" r:id="rId5"/>
  </sheets>
  <definedNames>
    <definedName name="AÑOS_DE_USO">#REF!</definedName>
    <definedName name="AÑOSUSOSE">#REF!</definedName>
    <definedName name="_xlnm.Print_Area" localSheetId="2">'Cálculos Demanda y Ahorros'!$A$1:$P$38</definedName>
    <definedName name="_xlnm.Print_Area" localSheetId="4">'Evaluación Económica'!$A$1:$F$37</definedName>
    <definedName name="_xlnm.Print_Area" localSheetId="0">'Instrucciones '!$B$1:$I$26</definedName>
    <definedName name="_xlnm.Print_Area" localSheetId="3">'Inversión y costos OyM Social'!$A$1:$G$35</definedName>
    <definedName name="_xlnm.Print_Area" localSheetId="1">'Precios Sociales y Factores'!$A$1:$F$48</definedName>
    <definedName name="BOMBA_DE_CALOR">#REF!</definedName>
    <definedName name="CALDERA_BIOMASA">#REF!</definedName>
    <definedName name="CALDERA_CONDENSACIÓN">#REF!</definedName>
    <definedName name="CALDERA_DIESEL">#REF!</definedName>
    <definedName name="CALDERA_GAS">#REF!</definedName>
    <definedName name="CALDERA_LEÑA">#REF!</definedName>
    <definedName name="CALEFON">#REF!</definedName>
    <definedName name="ENERGÉTICO">#REF!</definedName>
    <definedName name="Incli_0">#REF!</definedName>
    <definedName name="Incli_10">#REF!</definedName>
    <definedName name="Incli_15">#REF!</definedName>
    <definedName name="Incli_20">#REF!</definedName>
    <definedName name="Incli_25">#REF!</definedName>
    <definedName name="Incli_30">#REF!</definedName>
    <definedName name="Incli_35">#REF!</definedName>
    <definedName name="Incli_40">#REF!</definedName>
    <definedName name="Incli_45">#REF!</definedName>
    <definedName name="Incli_5">#REF!</definedName>
    <definedName name="Incli_50">#REF!</definedName>
    <definedName name="Incli_55">#REF!</definedName>
    <definedName name="Incli_60">#REF!</definedName>
    <definedName name="Incli_65">#REF!</definedName>
    <definedName name="Incli_70">#REF!</definedName>
    <definedName name="Incli_75">#REF!</definedName>
    <definedName name="Incli_80">#REF!</definedName>
    <definedName name="Incli_85">#REF!</definedName>
    <definedName name="Incli_90">#REF!</definedName>
    <definedName name="Inclinación" localSheetId="2">#REF!</definedName>
    <definedName name="Inclinación">#REF!</definedName>
    <definedName name="Matriz_1" localSheetId="2">#REF!</definedName>
    <definedName name="Matriz_1">#REF!</definedName>
    <definedName name="MATRIZENERGÉTICO">#REF!</definedName>
    <definedName name="PCI">#REF!</definedName>
    <definedName name="PIBOTE">#REF!</definedName>
    <definedName name="PRECIO" localSheetId="2">#REF!</definedName>
    <definedName name="PRECIO">#REF!</definedName>
    <definedName name="RAD_GLOBAL">#REF!</definedName>
    <definedName name="RESISTENCIA_ELÉCTRICA">#REF!</definedName>
    <definedName name="SISTEMA_ACTUAL">#REF!</definedName>
    <definedName name="SISTEMA_ENERGÉTICO">#REF!</definedName>
    <definedName name="SISTEMAAUXILIARELEGIDO1">INDIRECT(SUBSTITUTE(#REF!," ","_"))</definedName>
    <definedName name="SISTEMAAUXILIARELEGIDO2">INDIRECT(SUBSTITUTE(#REF!," ","_"))</definedName>
    <definedName name="SISTEMAAUXILIARELEGIDO3">INDIRECT(SUBSTITUTE(#REF!," ","_"))</definedName>
    <definedName name="SISTEMAENERGÉTICOACTUALELEGIDO">INDIRECT(SUBSTITUTE(#REF!," ","_"))</definedName>
    <definedName name="T_AMBIENTE">#REF!</definedName>
    <definedName name="TAGUA_RED">#REF!</definedName>
    <definedName name="TIPO_DE_ESTABLECIMIENTO">#REF!</definedName>
    <definedName name="UNIDADES_PCI">#REF!</definedName>
    <definedName name="UNIDADES_PRECIO">#REF!</definedName>
    <definedName name="VARIACIÓN_PRECIO">#REF!</definedName>
  </definedNames>
  <calcPr calcId="179017"/>
</workbook>
</file>

<file path=xl/calcChain.xml><?xml version="1.0" encoding="utf-8"?>
<calcChain xmlns="http://schemas.openxmlformats.org/spreadsheetml/2006/main">
  <c r="F6" i="18" l="1"/>
  <c r="G16" i="14" l="1"/>
  <c r="E16" i="18"/>
  <c r="G16" i="18" s="1"/>
  <c r="E11" i="18"/>
  <c r="E6" i="18" l="1"/>
  <c r="G6" i="18" s="1"/>
  <c r="D10" i="14" l="1"/>
  <c r="G23" i="14" s="1"/>
  <c r="C23" i="14" l="1"/>
  <c r="D35" i="14" s="1"/>
  <c r="C22" i="14"/>
  <c r="D30" i="14" s="1"/>
  <c r="M14" i="14" l="1"/>
  <c r="C8" i="17" s="1"/>
  <c r="E35" i="17" s="1"/>
  <c r="G14" i="14"/>
  <c r="C7" i="17" s="1"/>
  <c r="E33" i="17" s="1"/>
  <c r="M16" i="14" l="1"/>
  <c r="N23" i="14" s="1"/>
  <c r="H23" i="14" l="1"/>
  <c r="I23" i="14" s="1"/>
  <c r="J23" i="14" s="1"/>
  <c r="D2" i="17"/>
  <c r="A1" i="17"/>
  <c r="A1" i="18" l="1"/>
  <c r="F35" i="17" l="1"/>
  <c r="F33" i="17"/>
  <c r="D8" i="17"/>
  <c r="D7" i="17"/>
  <c r="N32" i="14"/>
  <c r="D27" i="18"/>
  <c r="E27" i="18" s="1"/>
  <c r="D28" i="18"/>
  <c r="E28" i="18" s="1"/>
  <c r="E29" i="18"/>
  <c r="F11" i="18"/>
  <c r="F12" i="18"/>
  <c r="F7" i="18"/>
  <c r="E7" i="18"/>
  <c r="E19" i="18"/>
  <c r="G19" i="18" s="1"/>
  <c r="E15" i="18"/>
  <c r="G15" i="18" s="1"/>
  <c r="E14" i="18"/>
  <c r="G14" i="18" s="1"/>
  <c r="E12" i="18"/>
  <c r="E13" i="18"/>
  <c r="G13" i="18" s="1"/>
  <c r="E10" i="18"/>
  <c r="G10" i="18" s="1"/>
  <c r="E9" i="18"/>
  <c r="E8" i="18"/>
  <c r="E17" i="18" l="1"/>
  <c r="G8" i="18"/>
  <c r="G12" i="18"/>
  <c r="N31" i="14"/>
  <c r="F36" i="17"/>
  <c r="N29" i="14"/>
  <c r="N25" i="14"/>
  <c r="N35" i="14"/>
  <c r="N28" i="14"/>
  <c r="N24" i="14"/>
  <c r="N34" i="14"/>
  <c r="N27" i="14"/>
  <c r="N37" i="14"/>
  <c r="N33" i="14"/>
  <c r="N30" i="14"/>
  <c r="N26" i="14"/>
  <c r="N36" i="14"/>
  <c r="D6" i="17"/>
  <c r="G9" i="18"/>
  <c r="G7" i="18"/>
  <c r="B27" i="17" s="1"/>
  <c r="G11" i="18"/>
  <c r="F34" i="17"/>
  <c r="G17" i="18" l="1"/>
  <c r="B12" i="17" s="1"/>
  <c r="O36" i="14"/>
  <c r="P36" i="14" s="1"/>
  <c r="O34" i="14"/>
  <c r="P34" i="14" s="1"/>
  <c r="O32" i="14"/>
  <c r="P32" i="14" s="1"/>
  <c r="O30" i="14"/>
  <c r="P30" i="14" s="1"/>
  <c r="O28" i="14"/>
  <c r="P28" i="14" s="1"/>
  <c r="O26" i="14"/>
  <c r="P26" i="14" s="1"/>
  <c r="O24" i="14"/>
  <c r="P24" i="14" s="1"/>
  <c r="O37" i="14"/>
  <c r="P37" i="14" s="1"/>
  <c r="O35" i="14"/>
  <c r="P35" i="14" s="1"/>
  <c r="O31" i="14"/>
  <c r="P31" i="14" s="1"/>
  <c r="O29" i="14"/>
  <c r="P29" i="14" s="1"/>
  <c r="O25" i="14"/>
  <c r="P25" i="14" s="1"/>
  <c r="O33" i="14"/>
  <c r="P33" i="14" s="1"/>
  <c r="O27" i="14"/>
  <c r="P27" i="14" s="1"/>
  <c r="O23" i="14"/>
  <c r="P23" i="14" s="1"/>
  <c r="D13" i="17" s="1"/>
  <c r="F12" i="17" l="1"/>
  <c r="H27" i="14"/>
  <c r="M23" i="14" l="1"/>
  <c r="C13" i="17" s="1"/>
  <c r="H34" i="14"/>
  <c r="H26" i="14"/>
  <c r="H33" i="14"/>
  <c r="H25" i="14"/>
  <c r="H36" i="14"/>
  <c r="H28" i="14"/>
  <c r="H32" i="14"/>
  <c r="H24" i="14"/>
  <c r="H31" i="14"/>
  <c r="H30" i="14"/>
  <c r="H37" i="14"/>
  <c r="H29" i="14"/>
  <c r="H35" i="14"/>
  <c r="M24" i="14" l="1"/>
  <c r="M26" i="14" s="1"/>
  <c r="M28" i="14" s="1"/>
  <c r="M30" i="14" s="1"/>
  <c r="M32" i="14" s="1"/>
  <c r="M34" i="14" s="1"/>
  <c r="M36" i="14" s="1"/>
  <c r="M25" i="14"/>
  <c r="M27" i="14" s="1"/>
  <c r="M29" i="14" s="1"/>
  <c r="M31" i="14" s="1"/>
  <c r="M33" i="14" s="1"/>
  <c r="M35" i="14" s="1"/>
  <c r="M37" i="14" s="1"/>
  <c r="G24" i="14" l="1"/>
  <c r="C14" i="17" s="1"/>
  <c r="I24" i="14" l="1"/>
  <c r="J24" i="14" s="1"/>
  <c r="I37" i="14"/>
  <c r="J37" i="14" s="1"/>
  <c r="D27" i="17" s="1"/>
  <c r="I29" i="14"/>
  <c r="I36" i="14"/>
  <c r="I28" i="14"/>
  <c r="I31" i="14"/>
  <c r="I34" i="14"/>
  <c r="I26" i="14"/>
  <c r="I30" i="14"/>
  <c r="I35" i="14"/>
  <c r="I33" i="14"/>
  <c r="I27" i="14"/>
  <c r="I25" i="14"/>
  <c r="I32" i="14"/>
  <c r="G25" i="14"/>
  <c r="C15" i="17" s="1"/>
  <c r="C30" i="18"/>
  <c r="G26" i="14" l="1"/>
  <c r="C16" i="17" s="1"/>
  <c r="G27" i="14" l="1"/>
  <c r="C17" i="17" s="1"/>
  <c r="G28" i="14" l="1"/>
  <c r="C18" i="17" s="1"/>
  <c r="E30" i="18"/>
  <c r="E13" i="17" l="1"/>
  <c r="E14" i="17" s="1"/>
  <c r="E15" i="17" s="1"/>
  <c r="E16" i="17" s="1"/>
  <c r="E17" i="17" s="1"/>
  <c r="E18" i="17" s="1"/>
  <c r="E19" i="17" s="1"/>
  <c r="E20" i="17" s="1"/>
  <c r="E21" i="17" s="1"/>
  <c r="E22" i="17" s="1"/>
  <c r="E23" i="17" s="1"/>
  <c r="E24" i="17" s="1"/>
  <c r="E25" i="17" s="1"/>
  <c r="E26" i="17" s="1"/>
  <c r="E27" i="17" s="1"/>
  <c r="F13" i="17"/>
  <c r="G29" i="14"/>
  <c r="C19" i="17" s="1"/>
  <c r="G30" i="14" l="1"/>
  <c r="C20" i="17" s="1"/>
  <c r="G31" i="14" l="1"/>
  <c r="C21" i="17" s="1"/>
  <c r="A2" i="17"/>
  <c r="G32" i="14" l="1"/>
  <c r="C22" i="17" s="1"/>
  <c r="G33" i="14" l="1"/>
  <c r="C23" i="17" s="1"/>
  <c r="G34" i="14" l="1"/>
  <c r="C24" i="17" s="1"/>
  <c r="G35" i="14" l="1"/>
  <c r="C25" i="17" s="1"/>
  <c r="G36" i="14" l="1"/>
  <c r="C26" i="17" s="1"/>
  <c r="G37" i="14" l="1"/>
  <c r="C27" i="17" s="1"/>
  <c r="F27" i="17" s="1"/>
  <c r="D14" i="17" l="1"/>
  <c r="F14" i="17" s="1"/>
  <c r="J25" i="14" l="1"/>
  <c r="D15" i="17" s="1"/>
  <c r="F15" i="17" s="1"/>
  <c r="J26" i="14" l="1"/>
  <c r="D16" i="17" l="1"/>
  <c r="F16" i="17" s="1"/>
  <c r="J27" i="14"/>
  <c r="D17" i="17" l="1"/>
  <c r="F17" i="17" s="1"/>
  <c r="J28" i="14"/>
  <c r="D18" i="17" l="1"/>
  <c r="F18" i="17" s="1"/>
  <c r="J29" i="14"/>
  <c r="D19" i="17" l="1"/>
  <c r="F19" i="17" s="1"/>
  <c r="J30" i="14"/>
  <c r="D20" i="17" l="1"/>
  <c r="F20" i="17" s="1"/>
  <c r="J31" i="14"/>
  <c r="D21" i="17" l="1"/>
  <c r="F21" i="17" s="1"/>
  <c r="J32" i="14"/>
  <c r="D22" i="17" l="1"/>
  <c r="F22" i="17" s="1"/>
  <c r="J33" i="14"/>
  <c r="D23" i="17" l="1"/>
  <c r="F23" i="17" s="1"/>
  <c r="J34" i="14"/>
  <c r="D24" i="17" s="1"/>
  <c r="F24" i="17" s="1"/>
  <c r="J35" i="14" l="1"/>
  <c r="D25" i="17" l="1"/>
  <c r="F25" i="17" s="1"/>
  <c r="J36" i="14"/>
  <c r="D26" i="17" l="1"/>
  <c r="F26" i="17" s="1"/>
  <c r="F29" i="17" s="1"/>
  <c r="F30" i="1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lvelez</author>
  </authors>
  <commentList>
    <comment ref="C5" authorId="0" shapeId="0" xr:uid="{00000000-0006-0000-0300-000001000000}">
      <text>
        <r>
          <rPr>
            <b/>
            <sz val="9"/>
            <color indexed="81"/>
            <rFont val="Tahoma"/>
            <charset val="1"/>
          </rPr>
          <t>Ingresar valores en los ítems mencionados cuando corresponda.</t>
        </r>
      </text>
    </comment>
  </commentList>
</comments>
</file>

<file path=xl/sharedStrings.xml><?xml version="1.0" encoding="utf-8"?>
<sst xmlns="http://schemas.openxmlformats.org/spreadsheetml/2006/main" count="209" uniqueCount="166">
  <si>
    <t>INSTRUCCIONES</t>
  </si>
  <si>
    <t>A continuación se enumeran consideraciones para la utilización de ésta:</t>
  </si>
  <si>
    <t>Año 1</t>
  </si>
  <si>
    <t>Año 2</t>
  </si>
  <si>
    <t>Año 3</t>
  </si>
  <si>
    <t>Año 4</t>
  </si>
  <si>
    <t>Año 5</t>
  </si>
  <si>
    <t>Año 6</t>
  </si>
  <si>
    <t>Año 7</t>
  </si>
  <si>
    <t>Año 8</t>
  </si>
  <si>
    <t>Año 9</t>
  </si>
  <si>
    <t>Año 10</t>
  </si>
  <si>
    <t>Año 11</t>
  </si>
  <si>
    <t>Año 12</t>
  </si>
  <si>
    <t>Año 13</t>
  </si>
  <si>
    <t>Año 14</t>
  </si>
  <si>
    <t>Año 15</t>
  </si>
  <si>
    <t>TON CO2/año</t>
  </si>
  <si>
    <t>Precios Sociales</t>
  </si>
  <si>
    <r>
      <t>Precio Social del CO</t>
    </r>
    <r>
      <rPr>
        <b/>
        <vertAlign val="subscript"/>
        <sz val="10"/>
        <rFont val="Calibri"/>
        <family val="2"/>
        <scheme val="minor"/>
      </rPr>
      <t>2</t>
    </r>
  </si>
  <si>
    <t>RUBROS</t>
  </si>
  <si>
    <t>TOTALES</t>
  </si>
  <si>
    <t>Tasa Social de Descuento</t>
  </si>
  <si>
    <t>I. RESUMEN DE VARIABLES PARA CÁLCULOS</t>
  </si>
  <si>
    <t>AÑOS (Horizonte de Evaluación)</t>
  </si>
  <si>
    <t>Cuantifiación del CO2</t>
  </si>
  <si>
    <t>Factor de Corrección Mano de Obra</t>
  </si>
  <si>
    <t>Mano de Obra Calificada</t>
  </si>
  <si>
    <t>Mano de Obra Semi-Calificada</t>
  </si>
  <si>
    <t>Mano de Obra No califica</t>
  </si>
  <si>
    <t>Factor de Correción de la Divisa</t>
  </si>
  <si>
    <t>Nombre del Proyecto:</t>
  </si>
  <si>
    <t xml:space="preserve">Código BIP: </t>
  </si>
  <si>
    <t>V. EVALUACIÓN ECONÓMICA  (en $)</t>
  </si>
  <si>
    <t>Beneficios Sociales</t>
  </si>
  <si>
    <t>Costos Sociales</t>
  </si>
  <si>
    <t xml:space="preserve">Flujo Neto  Social </t>
  </si>
  <si>
    <t>Año</t>
  </si>
  <si>
    <t>Operación y mantenimiento</t>
  </si>
  <si>
    <t>I. Resumen de Variables para Cálculos</t>
  </si>
  <si>
    <r>
      <rPr>
        <b/>
        <sz val="11"/>
        <rFont val="Calibri"/>
        <family val="2"/>
        <scheme val="minor"/>
      </rPr>
      <t>1</t>
    </r>
    <r>
      <rPr>
        <sz val="11"/>
        <rFont val="Calibri"/>
        <family val="2"/>
        <scheme val="minor"/>
      </rPr>
      <t xml:space="preserve">. Los datos que deben ser ingresados corresponden a las celdas predefinidas de </t>
    </r>
    <r>
      <rPr>
        <b/>
        <sz val="11"/>
        <color theme="1"/>
        <rFont val="Calibri"/>
        <family val="2"/>
        <scheme val="minor"/>
      </rPr>
      <t>color blanco</t>
    </r>
    <r>
      <rPr>
        <sz val="11"/>
        <rFont val="Calibri"/>
        <family val="2"/>
        <scheme val="minor"/>
      </rPr>
      <t>. Las demás celdas están bloquedas o protegidas.</t>
    </r>
  </si>
  <si>
    <t>http://www.minenergia.cl/exploradorsolar</t>
  </si>
  <si>
    <t>Factores de Emisión</t>
  </si>
  <si>
    <t>Unidad</t>
  </si>
  <si>
    <t>VAN SOCIAL</t>
  </si>
  <si>
    <t>TIR SOCIAL</t>
  </si>
  <si>
    <t>PRECIOS SOCIALES</t>
  </si>
  <si>
    <t>Valor</t>
  </si>
  <si>
    <t>Fuente: Ministerio de Desarrollo Social.</t>
  </si>
  <si>
    <t>Factor</t>
  </si>
  <si>
    <t xml:space="preserve">Precios de Mercado </t>
  </si>
  <si>
    <t>TOTAL ANUAL $</t>
  </si>
  <si>
    <t>Gas Liquado de Petróleo</t>
  </si>
  <si>
    <t>$/15 kg</t>
  </si>
  <si>
    <t>$/kg</t>
  </si>
  <si>
    <t xml:space="preserve">II. CÁLCULOS </t>
  </si>
  <si>
    <t xml:space="preserve">II. Cálculos </t>
  </si>
  <si>
    <t>AHORRO GAS - APORTE SST</t>
  </si>
  <si>
    <t>kg CO2/año</t>
  </si>
  <si>
    <t>Mejoramiento redes intradomiciliarias</t>
  </si>
  <si>
    <t>Fuente: Huella de Carbono Ministerio de Energía. ww.huelladecarbono.minenergia.cl</t>
  </si>
  <si>
    <t>kWh anual</t>
  </si>
  <si>
    <t>kg año</t>
  </si>
  <si>
    <t>kg CO2 / kg comb</t>
  </si>
  <si>
    <t>Kcal / kg</t>
  </si>
  <si>
    <t>Área apertura colector</t>
  </si>
  <si>
    <t>m2</t>
  </si>
  <si>
    <t>Eficiencia óptica colector</t>
  </si>
  <si>
    <t>Coeficiente de pérdidas térmicas del colector</t>
  </si>
  <si>
    <t>Eficiencia del SAA (Calefón a GLP)</t>
  </si>
  <si>
    <t>FACTORES Y VALORES FIJOS</t>
  </si>
  <si>
    <r>
      <t>$ / ton CO</t>
    </r>
    <r>
      <rPr>
        <vertAlign val="subscript"/>
        <sz val="10"/>
        <rFont val="Calibri"/>
        <family val="2"/>
        <scheme val="minor"/>
      </rPr>
      <t>2</t>
    </r>
  </si>
  <si>
    <t>Total sin IVA</t>
  </si>
  <si>
    <t>Redes circuito secundario con aislación y protecciones</t>
  </si>
  <si>
    <t>Ahorro GAS por Aporte SST</t>
  </si>
  <si>
    <r>
      <t>Diminución del CO</t>
    </r>
    <r>
      <rPr>
        <b/>
        <vertAlign val="subscript"/>
        <sz val="11"/>
        <rFont val="Calibri"/>
        <family val="2"/>
        <scheme val="minor"/>
      </rPr>
      <t>2</t>
    </r>
    <r>
      <rPr>
        <b/>
        <sz val="11"/>
        <rFont val="Calibri"/>
        <family val="2"/>
        <scheme val="minor"/>
      </rPr>
      <t xml:space="preserve"> equivalente</t>
    </r>
  </si>
  <si>
    <t>Ahorro Anual en la Cuenta de Gas (Valor Privado) por vivienda</t>
  </si>
  <si>
    <t>Mano de obra instalacion sistema</t>
  </si>
  <si>
    <t>Factor de corrección</t>
  </si>
  <si>
    <t>N° Soluciones 
(N° viviendas)</t>
  </si>
  <si>
    <t>Valor Social $</t>
  </si>
  <si>
    <t>Valor Privado
(sin IVA) $</t>
  </si>
  <si>
    <t>-</t>
  </si>
  <si>
    <t>Factor de 
corrección</t>
  </si>
  <si>
    <t>Mano de Obra Calificada (1 persona)</t>
  </si>
  <si>
    <t>Mano de Obra Semi-Calificada (1 persona)</t>
  </si>
  <si>
    <t>litros/año</t>
  </si>
  <si>
    <t>TON 
CO2/año</t>
  </si>
  <si>
    <t>N°</t>
  </si>
  <si>
    <t>Número de Viviendas Beneficiadas</t>
  </si>
  <si>
    <t>III. Inversión a Precios Sociales</t>
  </si>
  <si>
    <t>IV. COSTOS DE MANTENIMIENTO ANUALES A PRECIOS SOCIALES</t>
  </si>
  <si>
    <t>1.2 Fecha del precio del gas</t>
  </si>
  <si>
    <t>3. Kilos de gas ahorrados</t>
  </si>
  <si>
    <t>4. Número de viviendas</t>
  </si>
  <si>
    <t>$ /año</t>
  </si>
  <si>
    <t>ACS producida por el SST (lt/año)</t>
  </si>
  <si>
    <t>Estructura a piso y cierre perimetral</t>
  </si>
  <si>
    <t>Proyectos para Suministro de Agua Caliente Sanitaria Sector Rural</t>
  </si>
  <si>
    <t>%</t>
  </si>
  <si>
    <r>
      <t>W/m</t>
    </r>
    <r>
      <rPr>
        <vertAlign val="superscript"/>
        <sz val="10"/>
        <rFont val="Calibri"/>
        <family val="2"/>
        <scheme val="minor"/>
      </rPr>
      <t>2</t>
    </r>
    <r>
      <rPr>
        <sz val="10"/>
        <rFont val="Calibri"/>
        <family val="2"/>
        <scheme val="minor"/>
      </rPr>
      <t>K</t>
    </r>
  </si>
  <si>
    <t xml:space="preserve">B. AGUA CALIENTE SANITARIA PRODUCIDA POR EL SISTEMA SOLAR TÉRMICO </t>
  </si>
  <si>
    <t>Bomba presurizadora</t>
  </si>
  <si>
    <t>Poder Calorífico</t>
  </si>
  <si>
    <t>PCI gas licuado</t>
  </si>
  <si>
    <t>PCI Energía eléctrica</t>
  </si>
  <si>
    <t>Kcal/kWh</t>
  </si>
  <si>
    <r>
      <rPr>
        <b/>
        <vertAlign val="superscript"/>
        <sz val="11"/>
        <rFont val="Calibri"/>
        <family val="2"/>
        <scheme val="minor"/>
      </rPr>
      <t>2</t>
    </r>
    <r>
      <rPr>
        <vertAlign val="superscript"/>
        <sz val="11"/>
        <rFont val="Calibri"/>
        <family val="2"/>
        <scheme val="minor"/>
      </rPr>
      <t xml:space="preserve"> </t>
    </r>
    <r>
      <rPr>
        <sz val="11"/>
        <rFont val="Calibri"/>
        <family val="2"/>
        <scheme val="minor"/>
      </rPr>
      <t xml:space="preserve">Se estima a patir de una estándar de 40 lt/d/persona. </t>
    </r>
  </si>
  <si>
    <r>
      <rPr>
        <b/>
        <vertAlign val="superscript"/>
        <sz val="11"/>
        <rFont val="Calibri"/>
        <family val="2"/>
        <scheme val="minor"/>
      </rPr>
      <t>3</t>
    </r>
    <r>
      <rPr>
        <vertAlign val="superscript"/>
        <sz val="11"/>
        <rFont val="Calibri"/>
        <family val="2"/>
        <scheme val="minor"/>
      </rPr>
      <t xml:space="preserve"> </t>
    </r>
    <r>
      <rPr>
        <sz val="11"/>
        <rFont val="Calibri"/>
        <family val="2"/>
        <scheme val="minor"/>
      </rPr>
      <t>Se obtiene del Explorador Solar</t>
    </r>
  </si>
  <si>
    <r>
      <t>DISMINUCIÓN DEL CO</t>
    </r>
    <r>
      <rPr>
        <b/>
        <vertAlign val="subscript"/>
        <sz val="11"/>
        <rFont val="Calibri"/>
        <family val="2"/>
        <scheme val="minor"/>
      </rPr>
      <t>2</t>
    </r>
    <r>
      <rPr>
        <b/>
        <sz val="11"/>
        <rFont val="Calibri"/>
        <family val="2"/>
        <scheme val="minor"/>
      </rPr>
      <t xml:space="preserve"> EQ por año</t>
    </r>
  </si>
  <si>
    <r>
      <t xml:space="preserve">1. Precio del gas 15 Kg (con Iva) </t>
    </r>
    <r>
      <rPr>
        <b/>
        <vertAlign val="superscript"/>
        <sz val="12"/>
        <rFont val="Calibri"/>
        <family val="2"/>
        <scheme val="minor"/>
      </rPr>
      <t>1</t>
    </r>
  </si>
  <si>
    <t>Valor de Mercado</t>
  </si>
  <si>
    <t>La presente es una herramienta para la Evaluación Socioeconómica de proyectos de Suministro de Agua Caliente Sanitaria para viviendas del sector Rural</t>
  </si>
  <si>
    <t>SISTEMA SOLAR TÉRMICO:</t>
  </si>
  <si>
    <r>
      <t>A. DEMANDA PROMEDIO DE AGUA CALIENTE SANITARIA DE LA VIVIENDA</t>
    </r>
    <r>
      <rPr>
        <b/>
        <vertAlign val="superscript"/>
        <sz val="12"/>
        <rFont val="Calibri"/>
        <family val="2"/>
        <scheme val="minor"/>
      </rPr>
      <t>2</t>
    </r>
  </si>
  <si>
    <t>Costo del Sistema Solar Térmico Tamaño 1</t>
  </si>
  <si>
    <t>Costo del Sistema Solar Térmico Tamaño 2</t>
  </si>
  <si>
    <t>Sistema Solar Térmico (Lts)</t>
  </si>
  <si>
    <t xml:space="preserve">1.1 Precio del gas por Kg </t>
  </si>
  <si>
    <t>Litros</t>
  </si>
  <si>
    <r>
      <rPr>
        <b/>
        <vertAlign val="superscript"/>
        <sz val="11"/>
        <rFont val="Calibri"/>
        <family val="2"/>
        <scheme val="minor"/>
      </rPr>
      <t>1</t>
    </r>
    <r>
      <rPr>
        <sz val="11"/>
        <rFont val="Calibri"/>
        <family val="2"/>
        <scheme val="minor"/>
      </rPr>
      <t xml:space="preserve"> Se obtiene de la página web www.gasenlinea.cl</t>
    </r>
  </si>
  <si>
    <t>Calefont Solar con gabinete seguridad</t>
  </si>
  <si>
    <r>
      <rPr>
        <b/>
        <sz val="11"/>
        <rFont val="Calibri"/>
        <family val="2"/>
        <scheme val="minor"/>
      </rPr>
      <t>2</t>
    </r>
    <r>
      <rPr>
        <sz val="11"/>
        <rFont val="Calibri"/>
        <family val="2"/>
        <scheme val="minor"/>
      </rPr>
      <t>. El precio del gas que se debe ingresar en el punto 1 de la Hoja "cálculos demanda y ahorros", corresponde al valor por kilo de gas.</t>
    </r>
    <r>
      <rPr>
        <b/>
        <sz val="11"/>
        <rFont val="Calibri"/>
        <family val="2"/>
        <scheme val="minor"/>
      </rPr>
      <t xml:space="preserve">  </t>
    </r>
    <r>
      <rPr>
        <sz val="11"/>
        <rFont val="Calibri"/>
        <family val="2"/>
        <scheme val="minor"/>
      </rPr>
      <t xml:space="preserve">Se obtiene de la página www.gasenlinea.gob.cl, en la cual se debe indicar la comuna y el tamaño del cilindro de 15Kg. Si existe más de una empresa distribuidora se deberá obtener el precio promedio. </t>
    </r>
  </si>
  <si>
    <t>Características y Parámetros del Sistema Solar Térmico para Explorador Solar</t>
  </si>
  <si>
    <r>
      <rPr>
        <b/>
        <sz val="11"/>
        <rFont val="Calibri"/>
        <family val="2"/>
        <scheme val="minor"/>
      </rPr>
      <t>A</t>
    </r>
    <r>
      <rPr>
        <sz val="11"/>
        <rFont val="Calibri"/>
        <family val="2"/>
        <scheme val="minor"/>
      </rPr>
      <t xml:space="preserve">. Se considera una Demanda por Agua Caliente Sanitaria definida como un estándar de 40 lt/d/persona </t>
    </r>
  </si>
  <si>
    <r>
      <rPr>
        <b/>
        <sz val="11"/>
        <rFont val="Calibri"/>
        <family val="2"/>
        <scheme val="minor"/>
      </rPr>
      <t>C</t>
    </r>
    <r>
      <rPr>
        <sz val="11"/>
        <rFont val="Calibri"/>
        <family val="2"/>
        <scheme val="minor"/>
      </rPr>
      <t xml:space="preserve">.  Ingresar la "Produccion de Energía" en kWh/anual de acuerdo a los resultados entregado por el Explorador Solar en las celdas F15 y L15 de la hoja "Cálculos DD y Ahorros". </t>
    </r>
  </si>
  <si>
    <t>Vida útil* y Horizonte de evaluación</t>
  </si>
  <si>
    <t>Años</t>
  </si>
  <si>
    <t>Horizonte de evaluación</t>
  </si>
  <si>
    <t>* Fuente: Estimaciones de Fabricantes</t>
  </si>
  <si>
    <t>Sistema Solar:</t>
  </si>
  <si>
    <t>Colector Solar</t>
  </si>
  <si>
    <t>Acumulador Solar</t>
  </si>
  <si>
    <t>Calefont tradicional</t>
  </si>
  <si>
    <t>Calefont solar</t>
  </si>
  <si>
    <t>Precio Unitario Promedio $ 
(precios de Mercado sin IVA)</t>
  </si>
  <si>
    <r>
      <t>Consumo Aportado por Sistema Solar Térmico (%)</t>
    </r>
    <r>
      <rPr>
        <b/>
        <sz val="12"/>
        <rFont val="Calibri"/>
        <family val="2"/>
        <scheme val="minor"/>
      </rPr>
      <t xml:space="preserve"> </t>
    </r>
    <r>
      <rPr>
        <b/>
        <vertAlign val="superscript"/>
        <sz val="12"/>
        <rFont val="Calibri"/>
        <family val="2"/>
        <scheme val="minor"/>
      </rPr>
      <t xml:space="preserve">3 </t>
    </r>
    <r>
      <rPr>
        <sz val="12"/>
        <rFont val="Calibri"/>
        <family val="2"/>
        <scheme val="minor"/>
      </rPr>
      <t>:</t>
    </r>
  </si>
  <si>
    <t>Refuerzo vigas y techumbre</t>
  </si>
  <si>
    <r>
      <rPr>
        <b/>
        <sz val="11"/>
        <rFont val="Calibri"/>
        <family val="2"/>
        <scheme val="minor"/>
      </rPr>
      <t>B</t>
    </r>
    <r>
      <rPr>
        <sz val="11"/>
        <rFont val="Calibri"/>
        <family val="2"/>
        <scheme val="minor"/>
      </rPr>
      <t xml:space="preserve">. Se debe utilizar el software en linea Explorador Solar; opción Sistemas Solares Térmicos (SST) con el fin de obtener la energía producida por el SST, medida en kWh/año y el porcentaje de contribución del SST. Para esto, considerar:
- El formulador deberá identificar dos grupos de viviendas, según número de habitantes, asociando a cada grupo un tamaño de acumulador que permita satisfacer la demanda.
- Para cada grupo deberá realizar el cálculo de la producción de energía por separado, es decir obtener los resultados del explorador solar para cada grupo. Específicamente, para el dato "número de personas residentes" se debe calcular como el promedio del grupo, cifra que deberá ingresarse (con decimales) en el explorador solar. 
- Las datos técnicos que se deben ingresar en el explorador corresponden a los indicados en la tabla "Características y parámetros del SST para Explorador Solar" de hoja "Precios Sociales y Factores". 
- El dato "precio del combustible" ($/kg)  de la celda C10 de la Hoja "Cálculos Demanda y Ahorros", se obtiene a partir del ingreso del precio del gas licuado de 15 kgs que se debe ingresar en la celda C9 de la hoja referida. 
-Link al explorador: </t>
    </r>
  </si>
  <si>
    <t>Promedio de personas por vivienda</t>
  </si>
  <si>
    <t>Demanda</t>
  </si>
  <si>
    <t>Grupo 1 (1 a 4 hab/vivienda)</t>
  </si>
  <si>
    <t>Grupo 2 (5 a 8 hab/vivienda)</t>
  </si>
  <si>
    <t>TAMAÑO 1 (lts) para Grupo 1</t>
  </si>
  <si>
    <t>TAMAÑO 2 (lts) para Grupo 2</t>
  </si>
  <si>
    <t>TAMAÑO 1 (GRUPO 1)</t>
  </si>
  <si>
    <t>TAMAÑO 2 (GRUPO 2)</t>
  </si>
  <si>
    <t>C. BENEFICIOS SOCIALES PROMEDIO POR VIVIENDA</t>
  </si>
  <si>
    <t>D. BENEFICIOS SOCIALES PROMEDIO POR VIVIENDA</t>
  </si>
  <si>
    <t>Insumos y Repuestos (sin Iva)</t>
  </si>
  <si>
    <t>Nota: Los costos de mantenimiento deben contemplar una revision y limpieza anual del sistema solar térmico y del calefón</t>
  </si>
  <si>
    <t>Sistema Solar Térmico (lts) Tamaño 1</t>
  </si>
  <si>
    <t>Sistema Solar Térmico (lts) Tamaño 2</t>
  </si>
  <si>
    <t>Inversión y valor residual</t>
  </si>
  <si>
    <t>4. Se recomienda efectuar mantenimiento preventivo 1 vez al año por concepto de limpieza de colectores, recambio de líquido refrigerante, recambio de componentes dañados en caso de ser necesario, entre otros.</t>
  </si>
  <si>
    <r>
      <rPr>
        <b/>
        <sz val="11"/>
        <rFont val="Calibri"/>
        <family val="2"/>
        <scheme val="minor"/>
      </rPr>
      <t>5.</t>
    </r>
    <r>
      <rPr>
        <sz val="11"/>
        <rFont val="Calibri"/>
        <family val="2"/>
        <scheme val="minor"/>
      </rPr>
      <t xml:space="preserve"> Los Precios Sociales y Factores de Conversión deben ser actualizados año a año de acuerdo a lo Publicado por el Ministerio de Desarrollo Social.</t>
    </r>
  </si>
  <si>
    <r>
      <rPr>
        <b/>
        <sz val="11"/>
        <rFont val="Calibri"/>
        <family val="2"/>
        <scheme val="minor"/>
      </rPr>
      <t>3</t>
    </r>
    <r>
      <rPr>
        <sz val="11"/>
        <rFont val="Calibri"/>
        <family val="2"/>
        <scheme val="minor"/>
      </rPr>
      <t xml:space="preserve">. El Valor Residual al año 15, considera que al colector solar y estructura le queda un 25% (5 años de vida útil), ya que de acuerdo a las estimaciones de los fabricantes establecen una vida últil promedio de 20 años. Se considera que estos elementos representan el 50% del costo del sistema solar térmico. </t>
    </r>
  </si>
  <si>
    <r>
      <t xml:space="preserve">2. Producción de Energía </t>
    </r>
    <r>
      <rPr>
        <b/>
        <vertAlign val="superscript"/>
        <sz val="11"/>
        <rFont val="Calibri"/>
        <family val="2"/>
        <scheme val="minor"/>
      </rPr>
      <t>3</t>
    </r>
  </si>
  <si>
    <t>Items Presupuesto</t>
  </si>
  <si>
    <t xml:space="preserve">Otros </t>
  </si>
  <si>
    <t>0,98 y 0,68</t>
  </si>
  <si>
    <t>Gastos Generales y Utilidades</t>
  </si>
  <si>
    <t>Calefont Tradicional a gas licuado con gabinete de seguridad</t>
  </si>
  <si>
    <t>* Nota: Los valores que se presentan corresponden a valores referenciales estándar que pueden ser utilizados o bien modificados de acuerdo con la Ficha Técnica de los SST que se instalarán</t>
  </si>
  <si>
    <t>Valor*</t>
  </si>
  <si>
    <t xml:space="preserve">SUMINISTRO EN INSTALACIÓN DE ACS PARA LA COMUNIDAD DE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</si>
</sst>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_-&quot;$&quot;\ * #,##0.00_-;\-&quot;$&quot;\ * #,##0.00_-;_-&quot;$&quot;\ * &quot;-&quot;??_-;_-@_-"/>
    <numFmt numFmtId="165" formatCode="_-* #,##0.00_-;\-* #,##0.00_-;_-* &quot;-&quot;??_-;_-@_-"/>
    <numFmt numFmtId="166" formatCode="&quot;$&quot;#,##0;[Red]&quot;$&quot;#,##0"/>
    <numFmt numFmtId="167" formatCode="#,##0_ ;\-#,##0\ "/>
    <numFmt numFmtId="168" formatCode="#,##0.00_ ;\-#,##0.00\ "/>
    <numFmt numFmtId="169" formatCode="#,##0;[Red]#,##0"/>
    <numFmt numFmtId="170" formatCode="_-* #,##0_-;\-* #,##0_-;_-* &quot;-&quot;??_-;_-@_-"/>
    <numFmt numFmtId="171" formatCode="#,##0.000"/>
    <numFmt numFmtId="172" formatCode="#,##0.0"/>
    <numFmt numFmtId="173" formatCode="0.0%"/>
    <numFmt numFmtId="174" formatCode="_-* #,##0.0_-;\-* #,##0.0_-;_-* &quot;-&quot;??_-;_-@_-"/>
  </numFmts>
  <fonts count="32">
    <font>
      <sz val="10"/>
      <name val="Arial"/>
    </font>
    <font>
      <sz val="10"/>
      <name val="Arial"/>
      <family val="2"/>
    </font>
    <font>
      <b/>
      <sz val="10"/>
      <name val="Arial"/>
      <family val="2"/>
    </font>
    <font>
      <u/>
      <sz val="10"/>
      <color theme="10"/>
      <name val="Arial"/>
      <family val="2"/>
    </font>
    <font>
      <u/>
      <sz val="10"/>
      <color theme="11"/>
      <name val="Arial"/>
      <family val="2"/>
    </font>
    <font>
      <sz val="10"/>
      <name val="Calibri (Cuerpo)"/>
    </font>
    <font>
      <b/>
      <sz val="10"/>
      <name val="Calibri (Cuerpo)"/>
    </font>
    <font>
      <sz val="10"/>
      <name val="Calibri"/>
      <family val="2"/>
      <scheme val="minor"/>
    </font>
    <font>
      <b/>
      <sz val="10"/>
      <name val="Calibri"/>
      <family val="2"/>
      <scheme val="minor"/>
    </font>
    <font>
      <sz val="11"/>
      <name val="Calibri"/>
      <family val="2"/>
      <scheme val="minor"/>
    </font>
    <font>
      <b/>
      <sz val="12"/>
      <name val="Calibri"/>
      <family val="2"/>
      <scheme val="minor"/>
    </font>
    <font>
      <sz val="12"/>
      <name val="Calibri"/>
      <family val="2"/>
      <scheme val="minor"/>
    </font>
    <font>
      <sz val="10"/>
      <name val="Arial"/>
      <family val="2"/>
    </font>
    <font>
      <b/>
      <vertAlign val="subscript"/>
      <sz val="10"/>
      <name val="Calibri"/>
      <family val="2"/>
      <scheme val="minor"/>
    </font>
    <font>
      <vertAlign val="subscript"/>
      <sz val="10"/>
      <name val="Calibri"/>
      <family val="2"/>
      <scheme val="minor"/>
    </font>
    <font>
      <b/>
      <sz val="11"/>
      <name val="Calibri"/>
      <family val="2"/>
      <scheme val="minor"/>
    </font>
    <font>
      <b/>
      <sz val="14"/>
      <name val="Calibri"/>
      <family val="2"/>
      <scheme val="minor"/>
    </font>
    <font>
      <b/>
      <vertAlign val="superscript"/>
      <sz val="11"/>
      <name val="Calibri"/>
      <family val="2"/>
      <scheme val="minor"/>
    </font>
    <font>
      <vertAlign val="superscript"/>
      <sz val="10"/>
      <name val="Calibri"/>
      <family val="2"/>
      <scheme val="minor"/>
    </font>
    <font>
      <b/>
      <sz val="11"/>
      <color theme="1"/>
      <name val="Calibri"/>
      <family val="2"/>
      <scheme val="minor"/>
    </font>
    <font>
      <i/>
      <sz val="10"/>
      <name val="Calibri"/>
      <family val="2"/>
      <scheme val="minor"/>
    </font>
    <font>
      <b/>
      <i/>
      <sz val="10"/>
      <name val="Calibri"/>
      <family val="2"/>
      <scheme val="minor"/>
    </font>
    <font>
      <sz val="10"/>
      <name val="Arial"/>
      <family val="2"/>
    </font>
    <font>
      <sz val="10"/>
      <color rgb="FFFF0000"/>
      <name val="Calibri"/>
      <family val="2"/>
      <scheme val="minor"/>
    </font>
    <font>
      <sz val="10"/>
      <color rgb="FFFF0000"/>
      <name val="Arial"/>
      <family val="2"/>
    </font>
    <font>
      <b/>
      <vertAlign val="subscript"/>
      <sz val="11"/>
      <name val="Calibri"/>
      <family val="2"/>
      <scheme val="minor"/>
    </font>
    <font>
      <vertAlign val="superscript"/>
      <sz val="11"/>
      <name val="Calibri"/>
      <family val="2"/>
      <scheme val="minor"/>
    </font>
    <font>
      <b/>
      <vertAlign val="superscript"/>
      <sz val="12"/>
      <name val="Calibri"/>
      <family val="2"/>
      <scheme val="minor"/>
    </font>
    <font>
      <b/>
      <sz val="9"/>
      <name val="Calibri"/>
      <family val="2"/>
      <scheme val="minor"/>
    </font>
    <font>
      <b/>
      <sz val="9"/>
      <color indexed="81"/>
      <name val="Tahoma"/>
      <charset val="1"/>
    </font>
    <font>
      <sz val="8"/>
      <color rgb="FF706F6F"/>
      <name val="Arial"/>
      <family val="2"/>
    </font>
    <font>
      <b/>
      <sz val="10"/>
      <color rgb="FFC00000"/>
      <name val="Calibri"/>
      <family val="2"/>
      <scheme val="minor"/>
    </font>
  </fonts>
  <fills count="5">
    <fill>
      <patternFill patternType="none"/>
    </fill>
    <fill>
      <patternFill patternType="gray125"/>
    </fill>
    <fill>
      <patternFill patternType="solid">
        <fgColor theme="6" tint="0.59999389629810485"/>
        <bgColor indexed="64"/>
      </patternFill>
    </fill>
    <fill>
      <patternFill patternType="solid">
        <fgColor rgb="FFF7F9F1"/>
        <bgColor indexed="64"/>
      </patternFill>
    </fill>
    <fill>
      <patternFill patternType="solid">
        <fgColor theme="6" tint="0.39997558519241921"/>
        <bgColor indexed="64"/>
      </patternFill>
    </fill>
  </fills>
  <borders count="29">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top/>
      <bottom/>
      <diagonal/>
    </border>
    <border>
      <left style="thin">
        <color auto="1"/>
      </left>
      <right/>
      <top style="thin">
        <color auto="1"/>
      </top>
      <bottom style="thin">
        <color auto="1"/>
      </bottom>
      <diagonal/>
    </border>
    <border>
      <left/>
      <right/>
      <top/>
      <bottom style="thin">
        <color auto="1"/>
      </bottom>
      <diagonal/>
    </border>
    <border>
      <left/>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style="thin">
        <color auto="1"/>
      </left>
      <right/>
      <top/>
      <bottom/>
      <diagonal/>
    </border>
    <border>
      <left/>
      <right style="thin">
        <color auto="1"/>
      </right>
      <top style="thin">
        <color auto="1"/>
      </top>
      <bottom/>
      <diagonal/>
    </border>
    <border>
      <left/>
      <right style="thin">
        <color auto="1"/>
      </right>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theme="1"/>
      </left>
      <right style="thin">
        <color theme="1"/>
      </right>
      <top/>
      <bottom/>
      <diagonal/>
    </border>
    <border>
      <left style="thin">
        <color theme="1"/>
      </left>
      <right style="thin">
        <color theme="1"/>
      </right>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thin">
        <color theme="1"/>
      </left>
      <right/>
      <top/>
      <bottom style="thin">
        <color theme="1"/>
      </bottom>
      <diagonal/>
    </border>
    <border>
      <left style="thin">
        <color indexed="64"/>
      </left>
      <right style="thin">
        <color theme="1"/>
      </right>
      <top/>
      <bottom style="thin">
        <color indexed="64"/>
      </bottom>
      <diagonal/>
    </border>
    <border>
      <left style="thin">
        <color indexed="64"/>
      </left>
      <right style="thin">
        <color theme="1"/>
      </right>
      <top/>
      <bottom style="thin">
        <color theme="1"/>
      </bottom>
      <diagonal/>
    </border>
    <border>
      <left style="thin">
        <color theme="1"/>
      </left>
      <right/>
      <top/>
      <bottom style="thin">
        <color indexed="64"/>
      </bottom>
      <diagonal/>
    </border>
    <border>
      <left style="thin">
        <color theme="1"/>
      </left>
      <right style="thin">
        <color indexed="64"/>
      </right>
      <top/>
      <bottom style="thin">
        <color theme="1"/>
      </bottom>
      <diagonal/>
    </border>
    <border>
      <left style="thin">
        <color theme="0" tint="-0.249977111117893"/>
      </left>
      <right style="thin">
        <color theme="0" tint="-0.249977111117893"/>
      </right>
      <top/>
      <bottom/>
      <diagonal/>
    </border>
    <border>
      <left style="thin">
        <color auto="1"/>
      </left>
      <right/>
      <top/>
      <bottom style="thin">
        <color theme="1"/>
      </bottom>
      <diagonal/>
    </border>
    <border>
      <left/>
      <right style="thin">
        <color auto="1"/>
      </right>
      <top/>
      <bottom style="thin">
        <color theme="1"/>
      </bottom>
      <diagonal/>
    </border>
    <border>
      <left/>
      <right style="thin">
        <color theme="1"/>
      </right>
      <top/>
      <bottom style="thin">
        <color theme="1"/>
      </bottom>
      <diagonal/>
    </border>
  </borders>
  <cellStyleXfs count="297">
    <xf numFmtId="0" fontId="0" fillId="0" borderId="0"/>
    <xf numFmtId="9" fontId="1"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165" fontId="12" fillId="0" borderId="0" applyFont="0" applyFill="0" applyBorder="0" applyAlignment="0" applyProtection="0"/>
    <xf numFmtId="0" fontId="3" fillId="0" borderId="0" applyNumberFormat="0" applyFill="0" applyBorder="0" applyAlignment="0" applyProtection="0"/>
    <xf numFmtId="164" fontId="22" fillId="0" borderId="0" applyFont="0" applyFill="0" applyBorder="0" applyAlignment="0" applyProtection="0"/>
  </cellStyleXfs>
  <cellXfs count="337">
    <xf numFmtId="0" fontId="0" fillId="0" borderId="0" xfId="0"/>
    <xf numFmtId="0" fontId="0" fillId="0" borderId="0" xfId="0" applyBorder="1"/>
    <xf numFmtId="0" fontId="1" fillId="0" borderId="0" xfId="0" applyFont="1"/>
    <xf numFmtId="0" fontId="0" fillId="0" borderId="0" xfId="0" applyFill="1"/>
    <xf numFmtId="0" fontId="0" fillId="0" borderId="0" xfId="0" applyAlignment="1">
      <alignment vertical="center"/>
    </xf>
    <xf numFmtId="165" fontId="0" fillId="0" borderId="0" xfId="294" applyFont="1" applyFill="1"/>
    <xf numFmtId="9" fontId="0" fillId="0" borderId="0" xfId="1" applyFont="1"/>
    <xf numFmtId="9" fontId="0" fillId="0" borderId="0" xfId="0" applyNumberFormat="1"/>
    <xf numFmtId="165" fontId="0" fillId="0" borderId="0" xfId="294" applyFont="1"/>
    <xf numFmtId="9" fontId="8" fillId="2" borderId="14" xfId="0" applyNumberFormat="1" applyFont="1" applyFill="1" applyBorder="1" applyAlignment="1">
      <alignment horizontal="center" vertical="center"/>
    </xf>
    <xf numFmtId="0" fontId="8" fillId="2" borderId="1" xfId="0" applyFont="1" applyFill="1" applyBorder="1" applyAlignment="1">
      <alignment horizontal="center" vertical="center" wrapText="1"/>
    </xf>
    <xf numFmtId="3" fontId="0" fillId="0" borderId="0" xfId="0" applyNumberFormat="1" applyFill="1"/>
    <xf numFmtId="0" fontId="24" fillId="0" borderId="0" xfId="0" applyFont="1" applyFill="1"/>
    <xf numFmtId="0" fontId="24" fillId="0" borderId="0" xfId="0" applyFont="1" applyAlignment="1">
      <alignment vertical="center"/>
    </xf>
    <xf numFmtId="0" fontId="24" fillId="0" borderId="0" xfId="0" applyFont="1"/>
    <xf numFmtId="3" fontId="21" fillId="2" borderId="1" xfId="0" applyNumberFormat="1" applyFont="1" applyFill="1" applyBorder="1" applyAlignment="1">
      <alignment horizontal="center" vertical="center"/>
    </xf>
    <xf numFmtId="0" fontId="8" fillId="2" borderId="1" xfId="0" applyFont="1" applyFill="1" applyBorder="1" applyAlignment="1">
      <alignment horizontal="center" vertical="center"/>
    </xf>
    <xf numFmtId="0" fontId="10" fillId="2" borderId="10" xfId="0" applyFont="1" applyFill="1" applyBorder="1" applyAlignment="1">
      <alignment horizontal="center"/>
    </xf>
    <xf numFmtId="0" fontId="10" fillId="2" borderId="0" xfId="0" applyFont="1" applyFill="1" applyBorder="1" applyAlignment="1">
      <alignment horizontal="center"/>
    </xf>
    <xf numFmtId="0" fontId="10" fillId="2" borderId="12" xfId="0" applyFont="1" applyFill="1" applyBorder="1" applyAlignment="1">
      <alignment horizontal="center"/>
    </xf>
    <xf numFmtId="0" fontId="0" fillId="2" borderId="0" xfId="0" applyFill="1"/>
    <xf numFmtId="0" fontId="15" fillId="2" borderId="0" xfId="0" applyFont="1" applyFill="1"/>
    <xf numFmtId="0" fontId="9" fillId="2" borderId="0" xfId="0" applyFont="1" applyFill="1"/>
    <xf numFmtId="0" fontId="9" fillId="2" borderId="0" xfId="0" applyFont="1" applyFill="1" applyAlignment="1">
      <alignment vertical="center"/>
    </xf>
    <xf numFmtId="0" fontId="15" fillId="2" borderId="0" xfId="0" applyFont="1" applyFill="1" applyAlignment="1">
      <alignment vertical="center"/>
    </xf>
    <xf numFmtId="0" fontId="3" fillId="2" borderId="0" xfId="295" applyFill="1" applyAlignment="1">
      <alignment vertical="center"/>
    </xf>
    <xf numFmtId="3" fontId="7" fillId="2" borderId="1" xfId="0" applyNumberFormat="1" applyFont="1" applyFill="1" applyBorder="1" applyAlignment="1">
      <alignment horizontal="center" vertical="center"/>
    </xf>
    <xf numFmtId="167" fontId="7" fillId="2" borderId="1" xfId="294" applyNumberFormat="1" applyFont="1" applyFill="1" applyBorder="1" applyAlignment="1">
      <alignment horizontal="left" vertical="center"/>
    </xf>
    <xf numFmtId="9" fontId="7" fillId="2" borderId="1" xfId="1" applyFont="1" applyFill="1" applyBorder="1" applyAlignment="1">
      <alignment horizontal="center" vertical="center"/>
    </xf>
    <xf numFmtId="168" fontId="8" fillId="2" borderId="4" xfId="294" applyNumberFormat="1" applyFont="1" applyFill="1" applyBorder="1" applyAlignment="1">
      <alignment horizontal="right" vertical="center"/>
    </xf>
    <xf numFmtId="168" fontId="8" fillId="2" borderId="13" xfId="294" applyNumberFormat="1" applyFont="1" applyFill="1" applyBorder="1" applyAlignment="1">
      <alignment horizontal="right" vertical="center"/>
    </xf>
    <xf numFmtId="9" fontId="7" fillId="2" borderId="13" xfId="1" applyFont="1" applyFill="1" applyBorder="1" applyAlignment="1">
      <alignment horizontal="center" vertical="center"/>
    </xf>
    <xf numFmtId="167" fontId="7" fillId="2" borderId="13" xfId="294" applyNumberFormat="1" applyFont="1" applyFill="1" applyBorder="1" applyAlignment="1">
      <alignment horizontal="left" vertical="center"/>
    </xf>
    <xf numFmtId="0" fontId="7" fillId="2" borderId="4" xfId="0" applyFont="1" applyFill="1" applyBorder="1" applyAlignment="1">
      <alignment vertical="center"/>
    </xf>
    <xf numFmtId="0" fontId="7" fillId="2" borderId="13" xfId="0" applyFont="1" applyFill="1" applyBorder="1" applyAlignment="1">
      <alignment vertical="center"/>
    </xf>
    <xf numFmtId="0" fontId="7" fillId="2" borderId="1" xfId="0" applyFont="1" applyFill="1" applyBorder="1" applyAlignment="1">
      <alignment horizontal="center" vertical="center"/>
    </xf>
    <xf numFmtId="0" fontId="7" fillId="2" borderId="14" xfId="0" applyFont="1" applyFill="1" applyBorder="1" applyAlignment="1">
      <alignment horizontal="left" vertical="center"/>
    </xf>
    <xf numFmtId="0" fontId="7" fillId="2" borderId="14" xfId="0" applyFont="1" applyFill="1" applyBorder="1" applyAlignment="1">
      <alignment horizontal="left" vertical="center" wrapText="1"/>
    </xf>
    <xf numFmtId="0" fontId="8" fillId="2" borderId="4" xfId="0" applyFont="1" applyFill="1" applyBorder="1" applyAlignment="1"/>
    <xf numFmtId="0" fontId="8" fillId="2" borderId="13" xfId="0" applyFont="1" applyFill="1" applyBorder="1" applyAlignment="1"/>
    <xf numFmtId="0" fontId="7" fillId="2" borderId="1" xfId="0" applyFont="1" applyFill="1" applyBorder="1" applyAlignment="1">
      <alignment horizontal="center"/>
    </xf>
    <xf numFmtId="0" fontId="8" fillId="2" borderId="14" xfId="0" applyFont="1" applyFill="1" applyBorder="1" applyAlignment="1"/>
    <xf numFmtId="0" fontId="7" fillId="2" borderId="0" xfId="0" applyFont="1" applyFill="1"/>
    <xf numFmtId="171" fontId="7" fillId="2" borderId="1" xfId="294" applyNumberFormat="1" applyFont="1" applyFill="1" applyBorder="1" applyAlignment="1">
      <alignment horizontal="center" vertical="center"/>
    </xf>
    <xf numFmtId="3" fontId="7" fillId="2" borderId="1" xfId="294" applyNumberFormat="1" applyFont="1" applyFill="1" applyBorder="1" applyAlignment="1">
      <alignment horizontal="center" vertical="center"/>
    </xf>
    <xf numFmtId="4" fontId="7" fillId="2" borderId="1" xfId="294" applyNumberFormat="1" applyFont="1" applyFill="1" applyBorder="1" applyAlignment="1">
      <alignment horizontal="center" vertical="center"/>
    </xf>
    <xf numFmtId="167" fontId="7" fillId="2" borderId="0" xfId="294" applyNumberFormat="1" applyFont="1" applyFill="1" applyBorder="1" applyAlignment="1">
      <alignment horizontal="left" vertical="center"/>
    </xf>
    <xf numFmtId="3" fontId="7" fillId="2" borderId="0" xfId="294" applyNumberFormat="1" applyFont="1" applyFill="1" applyBorder="1" applyAlignment="1">
      <alignment horizontal="center" vertical="center"/>
    </xf>
    <xf numFmtId="0" fontId="0" fillId="2" borderId="0" xfId="0" applyNumberFormat="1" applyFill="1"/>
    <xf numFmtId="0" fontId="10" fillId="0" borderId="1" xfId="0" applyFont="1" applyFill="1" applyBorder="1" applyAlignment="1" applyProtection="1">
      <alignment horizontal="center" vertical="center"/>
      <protection locked="0"/>
    </xf>
    <xf numFmtId="0" fontId="7" fillId="2" borderId="0" xfId="0" applyFont="1" applyFill="1" applyProtection="1"/>
    <xf numFmtId="0" fontId="5" fillId="2" borderId="0" xfId="0" applyFont="1" applyFill="1" applyProtection="1"/>
    <xf numFmtId="0" fontId="7" fillId="2" borderId="0" xfId="0" applyFont="1" applyFill="1" applyAlignment="1" applyProtection="1">
      <alignment horizontal="center"/>
    </xf>
    <xf numFmtId="0" fontId="10" fillId="2" borderId="0" xfId="0" applyFont="1" applyFill="1" applyProtection="1"/>
    <xf numFmtId="0" fontId="8" fillId="2" borderId="0" xfId="0" applyFont="1" applyFill="1" applyProtection="1"/>
    <xf numFmtId="0" fontId="11" fillId="2" borderId="0" xfId="0" applyFont="1" applyFill="1" applyProtection="1"/>
    <xf numFmtId="0" fontId="10" fillId="2" borderId="0" xfId="0" applyFont="1" applyFill="1" applyBorder="1" applyAlignment="1" applyProtection="1"/>
    <xf numFmtId="0" fontId="16" fillId="2" borderId="0" xfId="0" applyFont="1" applyFill="1" applyProtection="1"/>
    <xf numFmtId="0" fontId="10" fillId="2" borderId="0" xfId="0" applyFont="1" applyFill="1" applyAlignment="1" applyProtection="1">
      <alignment horizontal="center"/>
    </xf>
    <xf numFmtId="0" fontId="11" fillId="2" borderId="0" xfId="0" applyFont="1" applyFill="1" applyBorder="1" applyProtection="1"/>
    <xf numFmtId="167" fontId="7" fillId="2" borderId="14" xfId="294" applyNumberFormat="1" applyFont="1" applyFill="1" applyBorder="1" applyAlignment="1" applyProtection="1">
      <alignment horizontal="center" vertical="center"/>
    </xf>
    <xf numFmtId="167" fontId="7" fillId="2" borderId="0" xfId="294" applyNumberFormat="1" applyFont="1" applyFill="1" applyBorder="1" applyAlignment="1" applyProtection="1">
      <alignment horizontal="left" vertical="center"/>
    </xf>
    <xf numFmtId="167" fontId="7" fillId="2" borderId="0" xfId="294" applyNumberFormat="1" applyFont="1" applyFill="1" applyBorder="1" applyAlignment="1" applyProtection="1">
      <alignment vertical="center"/>
    </xf>
    <xf numFmtId="0" fontId="7" fillId="2" borderId="0" xfId="0" applyFont="1" applyFill="1" applyBorder="1" applyProtection="1"/>
    <xf numFmtId="0" fontId="23" fillId="2" borderId="0" xfId="0" applyFont="1" applyFill="1" applyProtection="1"/>
    <xf numFmtId="167" fontId="8" fillId="2" borderId="0" xfId="294" applyNumberFormat="1" applyFont="1" applyFill="1" applyBorder="1" applyAlignment="1" applyProtection="1">
      <alignment horizontal="left" vertical="center"/>
    </xf>
    <xf numFmtId="168" fontId="20" fillId="2" borderId="0" xfId="294" applyNumberFormat="1" applyFont="1" applyFill="1" applyBorder="1" applyAlignment="1" applyProtection="1">
      <alignment horizontal="right" vertical="center"/>
    </xf>
    <xf numFmtId="0" fontId="7" fillId="2" borderId="0" xfId="0" applyFont="1" applyFill="1" applyAlignment="1" applyProtection="1">
      <alignment horizontal="right" vertical="center"/>
    </xf>
    <xf numFmtId="0" fontId="7" fillId="2" borderId="0" xfId="0" applyFont="1" applyFill="1" applyBorder="1" applyAlignment="1" applyProtection="1">
      <alignment horizontal="right" vertical="center"/>
    </xf>
    <xf numFmtId="0" fontId="7" fillId="2" borderId="0" xfId="0" applyFont="1" applyFill="1" applyBorder="1" applyAlignment="1" applyProtection="1">
      <alignment horizontal="center" vertical="center"/>
    </xf>
    <xf numFmtId="3" fontId="10" fillId="2" borderId="1" xfId="0" applyNumberFormat="1" applyFont="1" applyFill="1" applyBorder="1" applyAlignment="1" applyProtection="1">
      <alignment horizontal="center"/>
    </xf>
    <xf numFmtId="3" fontId="10" fillId="2" borderId="1" xfId="0" applyNumberFormat="1" applyFont="1" applyFill="1" applyBorder="1" applyAlignment="1" applyProtection="1">
      <alignment horizontal="center" vertical="center"/>
    </xf>
    <xf numFmtId="0" fontId="15" fillId="2" borderId="0" xfId="0" applyFont="1" applyFill="1" applyAlignment="1" applyProtection="1">
      <alignment vertical="center"/>
    </xf>
    <xf numFmtId="167" fontId="9" fillId="2" borderId="14" xfId="294" applyNumberFormat="1" applyFont="1" applyFill="1" applyBorder="1" applyAlignment="1" applyProtection="1">
      <alignment horizontal="center" vertical="center"/>
    </xf>
    <xf numFmtId="0" fontId="5" fillId="2" borderId="0" xfId="0" applyFont="1" applyFill="1" applyBorder="1" applyProtection="1"/>
    <xf numFmtId="0" fontId="15" fillId="2" borderId="0" xfId="0" applyFont="1" applyFill="1" applyBorder="1" applyAlignment="1" applyProtection="1">
      <alignment vertical="center"/>
    </xf>
    <xf numFmtId="0" fontId="8" fillId="2" borderId="0" xfId="0" applyFont="1" applyFill="1" applyAlignment="1" applyProtection="1">
      <alignment horizontal="center" vertical="center" wrapText="1"/>
    </xf>
    <xf numFmtId="3" fontId="9" fillId="2" borderId="1" xfId="0" applyNumberFormat="1" applyFont="1" applyFill="1" applyBorder="1" applyAlignment="1" applyProtection="1">
      <alignment horizontal="center" vertical="center"/>
    </xf>
    <xf numFmtId="3" fontId="7" fillId="2" borderId="3" xfId="0" applyNumberFormat="1" applyFont="1" applyFill="1" applyBorder="1" applyAlignment="1" applyProtection="1">
      <alignment horizontal="left" indent="2"/>
    </xf>
    <xf numFmtId="3" fontId="7" fillId="2" borderId="25" xfId="0" applyNumberFormat="1" applyFont="1" applyFill="1" applyBorder="1" applyAlignment="1" applyProtection="1">
      <alignment horizontal="center" vertical="center"/>
      <protection locked="0"/>
    </xf>
    <xf numFmtId="3" fontId="7" fillId="2" borderId="0" xfId="0" applyNumberFormat="1" applyFont="1" applyFill="1" applyBorder="1" applyAlignment="1" applyProtection="1">
      <alignment horizontal="left" indent="2"/>
    </xf>
    <xf numFmtId="3" fontId="7" fillId="2" borderId="0" xfId="0" applyNumberFormat="1" applyFont="1" applyFill="1" applyBorder="1" applyAlignment="1" applyProtection="1">
      <alignment vertical="center" wrapText="1"/>
    </xf>
    <xf numFmtId="0" fontId="9" fillId="2" borderId="0" xfId="0" applyFont="1" applyFill="1" applyProtection="1"/>
    <xf numFmtId="3" fontId="8" fillId="2" borderId="0" xfId="0" applyNumberFormat="1" applyFont="1" applyFill="1" applyBorder="1" applyAlignment="1" applyProtection="1">
      <alignment horizontal="center"/>
    </xf>
    <xf numFmtId="3" fontId="9" fillId="2" borderId="0" xfId="0" applyNumberFormat="1" applyFont="1" applyFill="1" applyBorder="1" applyAlignment="1" applyProtection="1">
      <alignment horizontal="left"/>
    </xf>
    <xf numFmtId="3" fontId="11" fillId="2" borderId="7" xfId="0" applyNumberFormat="1" applyFont="1" applyFill="1" applyBorder="1" applyAlignment="1" applyProtection="1">
      <alignment horizontal="center"/>
    </xf>
    <xf numFmtId="0" fontId="11" fillId="2" borderId="21" xfId="0" applyFont="1" applyFill="1" applyBorder="1" applyProtection="1"/>
    <xf numFmtId="0" fontId="11" fillId="2" borderId="17" xfId="0" applyFont="1" applyFill="1" applyBorder="1" applyProtection="1"/>
    <xf numFmtId="3" fontId="11" fillId="2" borderId="17" xfId="0" applyNumberFormat="1" applyFont="1" applyFill="1" applyBorder="1" applyAlignment="1" applyProtection="1">
      <alignment horizontal="center"/>
    </xf>
    <xf numFmtId="3" fontId="11" fillId="2" borderId="24" xfId="0" applyNumberFormat="1" applyFont="1" applyFill="1" applyBorder="1" applyAlignment="1" applyProtection="1">
      <alignment horizontal="center"/>
    </xf>
    <xf numFmtId="4" fontId="11" fillId="2" borderId="0" xfId="0" applyNumberFormat="1" applyFont="1" applyFill="1" applyBorder="1" applyAlignment="1" applyProtection="1">
      <alignment horizontal="center"/>
    </xf>
    <xf numFmtId="3" fontId="11" fillId="2" borderId="22" xfId="0" applyNumberFormat="1" applyFont="1" applyFill="1" applyBorder="1" applyAlignment="1" applyProtection="1">
      <alignment horizontal="center"/>
    </xf>
    <xf numFmtId="0" fontId="11" fillId="2" borderId="23" xfId="0" applyFont="1" applyFill="1" applyBorder="1" applyProtection="1"/>
    <xf numFmtId="0" fontId="10" fillId="2" borderId="7" xfId="0" applyFont="1" applyFill="1" applyBorder="1" applyAlignment="1" applyProtection="1">
      <alignment horizontal="left" indent="2"/>
    </xf>
    <xf numFmtId="0" fontId="10" fillId="2" borderId="7" xfId="0" applyFont="1" applyFill="1" applyBorder="1" applyProtection="1"/>
    <xf numFmtId="0" fontId="10" fillId="2" borderId="2" xfId="0" applyFont="1" applyFill="1" applyBorder="1" applyProtection="1"/>
    <xf numFmtId="3" fontId="26" fillId="2" borderId="0" xfId="0" applyNumberFormat="1" applyFont="1" applyFill="1" applyBorder="1" applyAlignment="1" applyProtection="1">
      <alignment horizontal="left"/>
    </xf>
    <xf numFmtId="3" fontId="7" fillId="2" borderId="0" xfId="0" applyNumberFormat="1" applyFont="1" applyFill="1" applyBorder="1" applyAlignment="1" applyProtection="1">
      <alignment horizontal="center"/>
    </xf>
    <xf numFmtId="4" fontId="7" fillId="2" borderId="0" xfId="0" applyNumberFormat="1" applyFont="1" applyFill="1" applyBorder="1" applyAlignment="1" applyProtection="1">
      <alignment horizontal="center"/>
    </xf>
    <xf numFmtId="0" fontId="8" fillId="2" borderId="0" xfId="0" applyFont="1" applyFill="1" applyAlignment="1" applyProtection="1">
      <alignment horizontal="left" indent="2"/>
    </xf>
    <xf numFmtId="3" fontId="8" fillId="2" borderId="0" xfId="0" applyNumberFormat="1" applyFont="1" applyFill="1" applyBorder="1" applyAlignment="1" applyProtection="1">
      <alignment horizontal="left" indent="2"/>
    </xf>
    <xf numFmtId="0" fontId="8" fillId="2" borderId="0" xfId="0" applyFont="1" applyFill="1" applyBorder="1" applyAlignment="1" applyProtection="1">
      <alignment horizontal="left" indent="2"/>
    </xf>
    <xf numFmtId="0" fontId="8" fillId="2" borderId="0" xfId="0" applyFont="1" applyFill="1" applyAlignment="1" applyProtection="1">
      <alignment horizontal="right"/>
    </xf>
    <xf numFmtId="171" fontId="8" fillId="2" borderId="0" xfId="0" applyNumberFormat="1" applyFont="1" applyFill="1" applyBorder="1" applyAlignment="1" applyProtection="1">
      <alignment horizontal="center"/>
    </xf>
    <xf numFmtId="0" fontId="8" fillId="2" borderId="0" xfId="0" applyFont="1" applyFill="1" applyAlignment="1" applyProtection="1">
      <alignment horizontal="left"/>
    </xf>
    <xf numFmtId="0" fontId="8" fillId="2" borderId="0" xfId="0" applyFont="1" applyFill="1" applyAlignment="1" applyProtection="1">
      <alignment horizontal="left" vertical="center"/>
    </xf>
    <xf numFmtId="3" fontId="8" fillId="2" borderId="0" xfId="0" applyNumberFormat="1" applyFont="1" applyFill="1" applyProtection="1"/>
    <xf numFmtId="3" fontId="6" fillId="2" borderId="0" xfId="0" applyNumberFormat="1" applyFont="1" applyFill="1" applyProtection="1"/>
    <xf numFmtId="3" fontId="8" fillId="2" borderId="0" xfId="0" applyNumberFormat="1" applyFont="1" applyFill="1" applyAlignment="1" applyProtection="1">
      <alignment horizontal="center"/>
    </xf>
    <xf numFmtId="166" fontId="5" fillId="2" borderId="0" xfId="0" applyNumberFormat="1" applyFont="1" applyFill="1" applyProtection="1"/>
    <xf numFmtId="166" fontId="7" fillId="2" borderId="0" xfId="0" applyNumberFormat="1" applyFont="1" applyFill="1" applyProtection="1"/>
    <xf numFmtId="166" fontId="7" fillId="2" borderId="0" xfId="0" applyNumberFormat="1" applyFont="1" applyFill="1" applyAlignment="1" applyProtection="1">
      <alignment horizontal="center"/>
    </xf>
    <xf numFmtId="3" fontId="8" fillId="3" borderId="1" xfId="0" applyNumberFormat="1" applyFont="1" applyFill="1" applyBorder="1" applyAlignment="1" applyProtection="1">
      <alignment horizontal="center" vertical="center"/>
      <protection locked="0"/>
    </xf>
    <xf numFmtId="3" fontId="8" fillId="2" borderId="1" xfId="0" applyNumberFormat="1" applyFont="1" applyFill="1" applyBorder="1" applyAlignment="1" applyProtection="1">
      <alignment horizontal="center" vertical="center"/>
    </xf>
    <xf numFmtId="14" fontId="8" fillId="3" borderId="1" xfId="0" applyNumberFormat="1" applyFont="1" applyFill="1" applyBorder="1" applyAlignment="1" applyProtection="1">
      <alignment horizontal="center" vertical="center"/>
      <protection locked="0"/>
    </xf>
    <xf numFmtId="0" fontId="9" fillId="2" borderId="14" xfId="0" applyFont="1" applyFill="1" applyBorder="1" applyAlignment="1" applyProtection="1">
      <alignment horizontal="center"/>
    </xf>
    <xf numFmtId="3" fontId="15" fillId="3" borderId="1" xfId="0" applyNumberFormat="1" applyFont="1" applyFill="1" applyBorder="1" applyAlignment="1" applyProtection="1">
      <alignment horizontal="center" vertical="center"/>
      <protection locked="0"/>
    </xf>
    <xf numFmtId="4" fontId="15" fillId="2" borderId="1" xfId="0" applyNumberFormat="1" applyFont="1" applyFill="1" applyBorder="1" applyAlignment="1" applyProtection="1">
      <alignment horizontal="center" vertical="center"/>
    </xf>
    <xf numFmtId="0" fontId="9" fillId="2" borderId="8" xfId="0" applyFont="1" applyFill="1" applyBorder="1" applyAlignment="1" applyProtection="1">
      <alignment horizontal="center"/>
    </xf>
    <xf numFmtId="3" fontId="15" fillId="0" borderId="1" xfId="0" applyNumberFormat="1" applyFont="1" applyFill="1" applyBorder="1" applyAlignment="1" applyProtection="1">
      <alignment horizontal="center" vertical="center"/>
      <protection locked="0"/>
    </xf>
    <xf numFmtId="0" fontId="8" fillId="4" borderId="1"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6" fillId="2" borderId="0" xfId="0" applyFont="1" applyFill="1" applyAlignment="1">
      <alignment horizontal="center" vertical="center"/>
    </xf>
    <xf numFmtId="3" fontId="7" fillId="2" borderId="14" xfId="0" applyNumberFormat="1" applyFont="1" applyFill="1" applyBorder="1" applyAlignment="1">
      <alignment horizontal="center" vertical="center"/>
    </xf>
    <xf numFmtId="3" fontId="7" fillId="2" borderId="1" xfId="294" applyNumberFormat="1" applyFont="1" applyFill="1" applyBorder="1" applyAlignment="1">
      <alignment horizontal="center"/>
    </xf>
    <xf numFmtId="3" fontId="7" fillId="2" borderId="15" xfId="294" applyNumberFormat="1" applyFont="1" applyFill="1" applyBorder="1" applyAlignment="1"/>
    <xf numFmtId="170" fontId="7" fillId="2" borderId="1" xfId="294" applyNumberFormat="1" applyFont="1" applyFill="1" applyBorder="1"/>
    <xf numFmtId="3" fontId="7" fillId="2" borderId="0" xfId="0" applyNumberFormat="1" applyFont="1" applyFill="1" applyBorder="1" applyAlignment="1">
      <alignment horizontal="center" vertical="center"/>
    </xf>
    <xf numFmtId="3" fontId="7" fillId="2" borderId="0" xfId="294" applyNumberFormat="1" applyFont="1" applyFill="1" applyBorder="1" applyAlignment="1"/>
    <xf numFmtId="170" fontId="7" fillId="2" borderId="0" xfId="294" applyNumberFormat="1" applyFont="1" applyFill="1"/>
    <xf numFmtId="0" fontId="7" fillId="2" borderId="0" xfId="0" applyFont="1" applyFill="1" applyBorder="1"/>
    <xf numFmtId="3" fontId="7" fillId="2" borderId="0" xfId="0" applyNumberFormat="1" applyFont="1" applyFill="1"/>
    <xf numFmtId="0" fontId="16" fillId="2" borderId="0" xfId="0" applyFont="1" applyFill="1" applyAlignment="1"/>
    <xf numFmtId="9" fontId="0" fillId="2" borderId="0" xfId="1" applyFont="1" applyFill="1"/>
    <xf numFmtId="4" fontId="7" fillId="2" borderId="1" xfId="0" applyNumberFormat="1" applyFont="1" applyFill="1" applyBorder="1" applyAlignment="1">
      <alignment horizontal="center" vertical="center"/>
    </xf>
    <xf numFmtId="3" fontId="7" fillId="2" borderId="11" xfId="0" applyNumberFormat="1" applyFont="1" applyFill="1" applyBorder="1" applyAlignment="1">
      <alignment horizontal="center" vertical="center"/>
    </xf>
    <xf numFmtId="0" fontId="23" fillId="2" borderId="1" xfId="0" applyFont="1" applyFill="1" applyBorder="1"/>
    <xf numFmtId="3" fontId="7" fillId="0" borderId="1" xfId="0" applyNumberFormat="1" applyFont="1" applyFill="1" applyBorder="1" applyAlignment="1" applyProtection="1">
      <alignment horizontal="center" vertical="center"/>
      <protection locked="0"/>
    </xf>
    <xf numFmtId="3" fontId="21" fillId="2" borderId="2" xfId="0" applyNumberFormat="1" applyFont="1" applyFill="1" applyBorder="1" applyAlignment="1">
      <alignment horizontal="center" vertical="center"/>
    </xf>
    <xf numFmtId="0" fontId="8" fillId="2" borderId="1" xfId="0" applyFont="1" applyFill="1" applyBorder="1" applyAlignment="1" applyProtection="1">
      <alignment horizontal="center" vertical="center"/>
    </xf>
    <xf numFmtId="167" fontId="7" fillId="2" borderId="1" xfId="294" applyNumberFormat="1" applyFont="1" applyFill="1" applyBorder="1" applyAlignment="1" applyProtection="1">
      <alignment horizontal="center" vertical="center"/>
    </xf>
    <xf numFmtId="0" fontId="7" fillId="2" borderId="1" xfId="0" applyFont="1" applyFill="1" applyBorder="1" applyAlignment="1" applyProtection="1">
      <alignment horizontal="center" vertical="center"/>
    </xf>
    <xf numFmtId="3" fontId="8" fillId="4" borderId="14" xfId="0" applyNumberFormat="1" applyFont="1" applyFill="1" applyBorder="1" applyAlignment="1">
      <alignment horizontal="center" vertical="center"/>
    </xf>
    <xf numFmtId="0" fontId="2" fillId="4" borderId="1" xfId="0" applyFont="1" applyFill="1" applyBorder="1" applyAlignment="1">
      <alignment horizontal="center" vertical="center"/>
    </xf>
    <xf numFmtId="166" fontId="15" fillId="4" borderId="1" xfId="0" applyNumberFormat="1" applyFont="1" applyFill="1" applyBorder="1" applyAlignment="1">
      <alignment horizontal="center" vertical="center" wrapText="1"/>
    </xf>
    <xf numFmtId="166" fontId="6" fillId="4" borderId="1" xfId="0" applyNumberFormat="1" applyFont="1" applyFill="1" applyBorder="1" applyAlignment="1">
      <alignment horizontal="center" vertical="center"/>
    </xf>
    <xf numFmtId="10" fontId="6" fillId="4" borderId="1" xfId="0" applyNumberFormat="1" applyFont="1" applyFill="1" applyBorder="1" applyAlignment="1">
      <alignment horizontal="center" vertical="center"/>
    </xf>
    <xf numFmtId="0" fontId="2" fillId="2" borderId="10" xfId="0" applyFont="1" applyFill="1" applyBorder="1" applyAlignment="1"/>
    <xf numFmtId="0" fontId="2" fillId="2" borderId="0" xfId="0" applyFont="1" applyFill="1" applyBorder="1" applyAlignment="1"/>
    <xf numFmtId="0" fontId="2" fillId="2" borderId="12" xfId="0" applyFont="1" applyFill="1" applyBorder="1" applyAlignment="1"/>
    <xf numFmtId="0" fontId="9" fillId="2" borderId="1" xfId="0" applyFont="1" applyFill="1" applyBorder="1" applyAlignment="1">
      <alignment horizontal="center" vertical="center"/>
    </xf>
    <xf numFmtId="3" fontId="15" fillId="2" borderId="12" xfId="0" applyNumberFormat="1" applyFont="1" applyFill="1" applyBorder="1" applyAlignment="1">
      <alignment horizontal="center" vertical="center"/>
    </xf>
    <xf numFmtId="0" fontId="10" fillId="2" borderId="7" xfId="0" applyFont="1" applyFill="1" applyBorder="1" applyAlignment="1"/>
    <xf numFmtId="0" fontId="2" fillId="2" borderId="5" xfId="0" applyFont="1" applyFill="1" applyBorder="1" applyAlignment="1"/>
    <xf numFmtId="0" fontId="10" fillId="2" borderId="0" xfId="0" applyFont="1" applyFill="1" applyBorder="1" applyAlignment="1">
      <alignment horizontal="right"/>
    </xf>
    <xf numFmtId="0" fontId="2" fillId="2" borderId="0" xfId="0" applyFont="1" applyFill="1" applyBorder="1" applyAlignment="1">
      <alignment horizontal="center" vertical="center"/>
    </xf>
    <xf numFmtId="0" fontId="2" fillId="2" borderId="8" xfId="0" applyFont="1" applyFill="1" applyBorder="1" applyAlignment="1"/>
    <xf numFmtId="169" fontId="9" fillId="2" borderId="1" xfId="0" applyNumberFormat="1" applyFont="1" applyFill="1" applyBorder="1" applyAlignment="1">
      <alignment horizontal="center"/>
    </xf>
    <xf numFmtId="3" fontId="15" fillId="2" borderId="1" xfId="0" applyNumberFormat="1" applyFont="1" applyFill="1" applyBorder="1" applyAlignment="1">
      <alignment horizontal="center"/>
    </xf>
    <xf numFmtId="3" fontId="15" fillId="2" borderId="1" xfId="0" applyNumberFormat="1" applyFont="1" applyFill="1" applyBorder="1" applyAlignment="1">
      <alignment horizontal="center" vertical="center"/>
    </xf>
    <xf numFmtId="3" fontId="9" fillId="2" borderId="1" xfId="0" applyNumberFormat="1" applyFont="1" applyFill="1" applyBorder="1" applyAlignment="1">
      <alignment horizontal="center"/>
    </xf>
    <xf numFmtId="0" fontId="0" fillId="2" borderId="9" xfId="0" applyFill="1" applyBorder="1"/>
    <xf numFmtId="0" fontId="0" fillId="2" borderId="0" xfId="0" applyFill="1" applyBorder="1"/>
    <xf numFmtId="3" fontId="15" fillId="2" borderId="0" xfId="0" applyNumberFormat="1" applyFont="1" applyFill="1" applyBorder="1" applyAlignment="1">
      <alignment horizontal="center"/>
    </xf>
    <xf numFmtId="0" fontId="0" fillId="2" borderId="10" xfId="0" applyFill="1" applyBorder="1"/>
    <xf numFmtId="10" fontId="7" fillId="2" borderId="12" xfId="0" applyNumberFormat="1" applyFont="1" applyFill="1" applyBorder="1" applyAlignment="1">
      <alignment horizontal="center" vertical="center"/>
    </xf>
    <xf numFmtId="166" fontId="7" fillId="2" borderId="8" xfId="0" applyNumberFormat="1" applyFont="1" applyFill="1" applyBorder="1" applyAlignment="1">
      <alignment horizontal="center" vertical="center"/>
    </xf>
    <xf numFmtId="10" fontId="7" fillId="2" borderId="11" xfId="0" applyNumberFormat="1" applyFont="1" applyFill="1" applyBorder="1" applyAlignment="1">
      <alignment horizontal="center" vertical="center"/>
    </xf>
    <xf numFmtId="0" fontId="0" fillId="2" borderId="7" xfId="0" applyFill="1" applyBorder="1"/>
    <xf numFmtId="0" fontId="0" fillId="2" borderId="5" xfId="0" applyFill="1" applyBorder="1"/>
    <xf numFmtId="0" fontId="16" fillId="2" borderId="0" xfId="0" applyFont="1" applyFill="1" applyAlignment="1" applyProtection="1">
      <alignment vertical="center"/>
    </xf>
    <xf numFmtId="0" fontId="8" fillId="2" borderId="1" xfId="0" applyFont="1" applyFill="1" applyBorder="1" applyAlignment="1" applyProtection="1">
      <alignment horizontal="center" vertical="center" wrapText="1"/>
    </xf>
    <xf numFmtId="0" fontId="15" fillId="2" borderId="2" xfId="0" applyFont="1" applyFill="1" applyBorder="1" applyAlignment="1" applyProtection="1">
      <alignment horizontal="left" vertical="center" wrapText="1" indent="2"/>
    </xf>
    <xf numFmtId="0" fontId="8" fillId="2" borderId="4" xfId="0" applyFont="1" applyFill="1" applyBorder="1" applyAlignment="1">
      <alignment horizontal="right" vertical="center"/>
    </xf>
    <xf numFmtId="0" fontId="8" fillId="2" borderId="13" xfId="0" applyFont="1" applyFill="1" applyBorder="1" applyAlignment="1">
      <alignment horizontal="right" vertical="center"/>
    </xf>
    <xf numFmtId="3" fontId="11" fillId="2" borderId="16" xfId="0" applyNumberFormat="1" applyFont="1" applyFill="1" applyBorder="1" applyAlignment="1" applyProtection="1">
      <alignment horizontal="center" vertical="center"/>
    </xf>
    <xf numFmtId="167" fontId="7" fillId="2" borderId="1" xfId="294" applyNumberFormat="1" applyFont="1" applyFill="1" applyBorder="1" applyAlignment="1">
      <alignment horizontal="center" vertical="center"/>
    </xf>
    <xf numFmtId="9" fontId="8" fillId="4" borderId="1" xfId="0" applyNumberFormat="1" applyFont="1" applyFill="1" applyBorder="1" applyAlignment="1">
      <alignment horizontal="center" vertical="center"/>
    </xf>
    <xf numFmtId="167" fontId="7" fillId="2" borderId="4" xfId="294" applyNumberFormat="1" applyFont="1" applyFill="1" applyBorder="1" applyAlignment="1">
      <alignment vertical="center"/>
    </xf>
    <xf numFmtId="167" fontId="7" fillId="2" borderId="14" xfId="294" applyNumberFormat="1" applyFont="1" applyFill="1" applyBorder="1" applyAlignment="1">
      <alignment horizontal="left" vertical="center"/>
    </xf>
    <xf numFmtId="0" fontId="0" fillId="0" borderId="0" xfId="0" applyFill="1" applyBorder="1"/>
    <xf numFmtId="0" fontId="8" fillId="2" borderId="0" xfId="0" applyFont="1" applyFill="1" applyAlignment="1" applyProtection="1">
      <alignment horizontal="left" vertical="center"/>
    </xf>
    <xf numFmtId="168" fontId="20" fillId="2" borderId="0" xfId="294" applyNumberFormat="1" applyFont="1" applyFill="1" applyBorder="1" applyAlignment="1" applyProtection="1">
      <alignment horizontal="right" vertical="center"/>
    </xf>
    <xf numFmtId="167" fontId="8" fillId="2" borderId="0" xfId="294" applyNumberFormat="1" applyFont="1" applyFill="1" applyBorder="1" applyAlignment="1" applyProtection="1">
      <alignment horizontal="left" vertical="center"/>
    </xf>
    <xf numFmtId="0" fontId="10" fillId="2" borderId="0" xfId="0" applyFont="1" applyFill="1" applyAlignment="1" applyProtection="1">
      <alignment horizontal="right" vertical="center"/>
    </xf>
    <xf numFmtId="0" fontId="10" fillId="2" borderId="0" xfId="0" applyFont="1" applyFill="1" applyBorder="1" applyAlignment="1" applyProtection="1">
      <alignment horizontal="right" vertical="center"/>
    </xf>
    <xf numFmtId="0" fontId="7" fillId="2" borderId="0" xfId="0" applyFont="1" applyFill="1" applyBorder="1" applyAlignment="1" applyProtection="1">
      <alignment horizontal="center" vertical="center"/>
    </xf>
    <xf numFmtId="0" fontId="10" fillId="4" borderId="7" xfId="0" applyFont="1" applyFill="1" applyBorder="1" applyAlignment="1" applyProtection="1">
      <alignment vertical="center" wrapText="1"/>
    </xf>
    <xf numFmtId="0" fontId="10" fillId="4" borderId="10" xfId="0" applyFont="1" applyFill="1" applyBorder="1" applyAlignment="1" applyProtection="1">
      <alignment vertical="center" wrapText="1"/>
    </xf>
    <xf numFmtId="3" fontId="7" fillId="2" borderId="0" xfId="0" applyNumberFormat="1" applyFont="1" applyFill="1" applyBorder="1" applyAlignment="1" applyProtection="1">
      <alignment horizontal="center" vertical="center"/>
      <protection locked="0"/>
    </xf>
    <xf numFmtId="0" fontId="15" fillId="2" borderId="1" xfId="0" applyFont="1" applyFill="1" applyBorder="1" applyAlignment="1" applyProtection="1">
      <alignment vertical="center"/>
    </xf>
    <xf numFmtId="0" fontId="15" fillId="2" borderId="1" xfId="0" applyFont="1" applyFill="1" applyBorder="1" applyAlignment="1" applyProtection="1">
      <alignment horizontal="left" vertical="center"/>
    </xf>
    <xf numFmtId="3" fontId="15" fillId="2" borderId="2" xfId="0" applyNumberFormat="1" applyFont="1" applyFill="1" applyBorder="1" applyAlignment="1" applyProtection="1">
      <alignment horizontal="left" vertical="center" wrapText="1" indent="2"/>
    </xf>
    <xf numFmtId="3" fontId="9" fillId="2" borderId="1" xfId="0" applyNumberFormat="1" applyFont="1" applyFill="1" applyBorder="1" applyAlignment="1" applyProtection="1">
      <alignment horizontal="center" vertical="center" wrapText="1"/>
    </xf>
    <xf numFmtId="167" fontId="7" fillId="2" borderId="0" xfId="294" applyNumberFormat="1" applyFont="1" applyFill="1" applyBorder="1" applyAlignment="1" applyProtection="1">
      <alignment horizontal="center" vertical="center"/>
    </xf>
    <xf numFmtId="0" fontId="10" fillId="2" borderId="0" xfId="0" applyFont="1" applyFill="1" applyAlignment="1" applyProtection="1">
      <alignment vertical="center"/>
    </xf>
    <xf numFmtId="0" fontId="15" fillId="2" borderId="0" xfId="0" applyFont="1" applyFill="1" applyProtection="1"/>
    <xf numFmtId="0" fontId="15" fillId="4" borderId="2" xfId="0" applyFont="1" applyFill="1" applyBorder="1" applyAlignment="1" applyProtection="1">
      <alignment horizontal="center" vertical="center" wrapText="1"/>
    </xf>
    <xf numFmtId="0" fontId="15" fillId="4" borderId="19" xfId="0" applyFont="1" applyFill="1" applyBorder="1" applyAlignment="1" applyProtection="1">
      <alignment horizontal="center" vertical="center" wrapText="1"/>
    </xf>
    <xf numFmtId="0" fontId="15" fillId="4" borderId="18" xfId="0" applyFont="1" applyFill="1" applyBorder="1" applyAlignment="1" applyProtection="1">
      <alignment horizontal="center" vertical="center" wrapText="1"/>
    </xf>
    <xf numFmtId="0" fontId="15" fillId="4" borderId="1" xfId="0" applyFont="1" applyFill="1" applyBorder="1" applyAlignment="1" applyProtection="1">
      <alignment horizontal="center" vertical="center" wrapText="1"/>
    </xf>
    <xf numFmtId="0" fontId="15" fillId="4" borderId="28" xfId="0" applyFont="1" applyFill="1" applyBorder="1" applyAlignment="1" applyProtection="1">
      <alignment horizontal="center" vertical="center" wrapText="1"/>
    </xf>
    <xf numFmtId="0" fontId="15" fillId="4" borderId="20" xfId="0" applyFont="1" applyFill="1" applyBorder="1" applyAlignment="1" applyProtection="1">
      <alignment horizontal="center" vertical="center"/>
    </xf>
    <xf numFmtId="170" fontId="0" fillId="0" borderId="0" xfId="0" applyNumberFormat="1"/>
    <xf numFmtId="174" fontId="0" fillId="0" borderId="0" xfId="294" applyNumberFormat="1" applyFont="1"/>
    <xf numFmtId="2" fontId="0" fillId="0" borderId="0" xfId="0" applyNumberFormat="1"/>
    <xf numFmtId="2" fontId="7" fillId="2" borderId="0" xfId="0" applyNumberFormat="1" applyFont="1" applyFill="1" applyProtection="1"/>
    <xf numFmtId="3" fontId="7" fillId="0" borderId="1" xfId="296" applyNumberFormat="1" applyFont="1" applyFill="1" applyBorder="1" applyAlignment="1" applyProtection="1">
      <alignment horizontal="center" vertical="center"/>
      <protection locked="0"/>
    </xf>
    <xf numFmtId="3" fontId="23" fillId="2" borderId="1" xfId="0" applyNumberFormat="1" applyFont="1" applyFill="1" applyBorder="1" applyAlignment="1">
      <alignment horizontal="center"/>
    </xf>
    <xf numFmtId="167" fontId="7" fillId="0" borderId="1" xfId="296" applyNumberFormat="1" applyFont="1" applyFill="1" applyBorder="1" applyAlignment="1" applyProtection="1">
      <alignment horizontal="center" vertical="center"/>
      <protection locked="0"/>
    </xf>
    <xf numFmtId="3" fontId="8" fillId="4" borderId="1" xfId="294" applyNumberFormat="1" applyFont="1" applyFill="1" applyBorder="1"/>
    <xf numFmtId="4" fontId="15" fillId="3" borderId="1" xfId="0" applyNumberFormat="1" applyFont="1" applyFill="1" applyBorder="1" applyAlignment="1" applyProtection="1">
      <alignment horizontal="center" vertical="center"/>
      <protection locked="0"/>
    </xf>
    <xf numFmtId="170" fontId="0" fillId="0" borderId="0" xfId="294" applyNumberFormat="1" applyFont="1"/>
    <xf numFmtId="167" fontId="7" fillId="2" borderId="1" xfId="294" applyNumberFormat="1" applyFont="1" applyFill="1" applyBorder="1" applyAlignment="1">
      <alignment vertical="center"/>
    </xf>
    <xf numFmtId="4" fontId="11" fillId="2" borderId="16" xfId="0" applyNumberFormat="1" applyFont="1" applyFill="1" applyBorder="1" applyAlignment="1" applyProtection="1">
      <alignment horizontal="center" vertical="center"/>
    </xf>
    <xf numFmtId="4" fontId="30" fillId="0" borderId="0" xfId="0" applyNumberFormat="1" applyFont="1"/>
    <xf numFmtId="164" fontId="0" fillId="0" borderId="0" xfId="296" applyFont="1"/>
    <xf numFmtId="10" fontId="0" fillId="0" borderId="0" xfId="0" applyNumberFormat="1"/>
    <xf numFmtId="0" fontId="15" fillId="2" borderId="1" xfId="0" applyFont="1" applyFill="1" applyBorder="1" applyAlignment="1">
      <alignment horizontal="center" vertical="center"/>
    </xf>
    <xf numFmtId="172" fontId="7" fillId="0" borderId="1" xfId="294" applyNumberFormat="1" applyFont="1" applyFill="1" applyBorder="1" applyAlignment="1">
      <alignment horizontal="center" vertical="center"/>
    </xf>
    <xf numFmtId="3" fontId="7" fillId="0" borderId="1" xfId="294" applyNumberFormat="1" applyFont="1" applyFill="1" applyBorder="1" applyAlignment="1">
      <alignment horizontal="center" vertical="center"/>
    </xf>
    <xf numFmtId="173" fontId="7" fillId="0" borderId="1" xfId="1" applyNumberFormat="1" applyFont="1" applyFill="1" applyBorder="1" applyAlignment="1">
      <alignment horizontal="center" vertical="center"/>
    </xf>
    <xf numFmtId="9" fontId="7" fillId="0" borderId="1" xfId="1" applyFont="1" applyFill="1" applyBorder="1" applyAlignment="1">
      <alignment horizontal="center" vertical="center"/>
    </xf>
    <xf numFmtId="0" fontId="16" fillId="2" borderId="0" xfId="0" applyFont="1" applyFill="1" applyAlignment="1">
      <alignment horizontal="center" vertical="center"/>
    </xf>
    <xf numFmtId="0" fontId="9" fillId="2" borderId="0" xfId="0" applyFont="1" applyFill="1" applyAlignment="1">
      <alignment horizontal="justify" vertical="center" wrapText="1"/>
    </xf>
    <xf numFmtId="0" fontId="9" fillId="2" borderId="0" xfId="0" applyFont="1" applyFill="1" applyAlignment="1">
      <alignment horizontal="justify" vertical="justify" wrapText="1"/>
    </xf>
    <xf numFmtId="0" fontId="15" fillId="2" borderId="0" xfId="0" applyFont="1" applyFill="1" applyAlignment="1">
      <alignment horizontal="left" vertical="center"/>
    </xf>
    <xf numFmtId="0" fontId="9" fillId="2" borderId="0" xfId="0" applyFont="1" applyFill="1" applyAlignment="1">
      <alignment horizontal="left" vertical="center" wrapText="1"/>
    </xf>
    <xf numFmtId="0" fontId="9" fillId="2" borderId="0" xfId="0" applyFont="1" applyFill="1" applyAlignment="1">
      <alignment horizontal="left" vertical="center"/>
    </xf>
    <xf numFmtId="0" fontId="9" fillId="2" borderId="0" xfId="0" applyFont="1" applyFill="1" applyAlignment="1">
      <alignment horizontal="left" vertical="justify" wrapText="1"/>
    </xf>
    <xf numFmtId="0" fontId="3" fillId="2" borderId="0" xfId="295" applyFill="1" applyAlignment="1">
      <alignment horizontal="left" vertical="center" wrapText="1"/>
    </xf>
    <xf numFmtId="167" fontId="7" fillId="2" borderId="4" xfId="294" applyNumberFormat="1" applyFont="1" applyFill="1" applyBorder="1" applyAlignment="1">
      <alignment horizontal="justify" vertical="justify"/>
    </xf>
    <xf numFmtId="167" fontId="7" fillId="2" borderId="13" xfId="294" applyNumberFormat="1" applyFont="1" applyFill="1" applyBorder="1" applyAlignment="1">
      <alignment horizontal="justify" vertical="justify"/>
    </xf>
    <xf numFmtId="167" fontId="7" fillId="2" borderId="14" xfId="294" applyNumberFormat="1" applyFont="1" applyFill="1" applyBorder="1" applyAlignment="1">
      <alignment horizontal="justify" vertical="justify"/>
    </xf>
    <xf numFmtId="167" fontId="7" fillId="2" borderId="0" xfId="294" applyNumberFormat="1" applyFont="1" applyFill="1" applyBorder="1" applyAlignment="1">
      <alignment horizontal="left" vertical="center"/>
    </xf>
    <xf numFmtId="167" fontId="8" fillId="2" borderId="1" xfId="294" applyNumberFormat="1" applyFont="1" applyFill="1" applyBorder="1" applyAlignment="1">
      <alignment horizontal="left" vertical="center"/>
    </xf>
    <xf numFmtId="167" fontId="7" fillId="2" borderId="4" xfId="294" applyNumberFormat="1" applyFont="1" applyFill="1" applyBorder="1" applyAlignment="1">
      <alignment horizontal="left" vertical="center"/>
    </xf>
    <xf numFmtId="167" fontId="7" fillId="2" borderId="14" xfId="294" applyNumberFormat="1" applyFont="1" applyFill="1" applyBorder="1" applyAlignment="1">
      <alignment horizontal="left" vertical="center"/>
    </xf>
    <xf numFmtId="167" fontId="7" fillId="2" borderId="1" xfId="294" applyNumberFormat="1" applyFont="1" applyFill="1" applyBorder="1" applyAlignment="1">
      <alignment horizontal="left" vertical="center"/>
    </xf>
    <xf numFmtId="9" fontId="8" fillId="4" borderId="4" xfId="0" applyNumberFormat="1" applyFont="1" applyFill="1" applyBorder="1" applyAlignment="1">
      <alignment horizontal="left" vertical="center"/>
    </xf>
    <xf numFmtId="9" fontId="8" fillId="4" borderId="13" xfId="0" applyNumberFormat="1" applyFont="1" applyFill="1" applyBorder="1" applyAlignment="1">
      <alignment horizontal="left" vertical="center"/>
    </xf>
    <xf numFmtId="167" fontId="7" fillId="2" borderId="1" xfId="294" applyNumberFormat="1" applyFont="1" applyFill="1" applyBorder="1" applyAlignment="1">
      <alignment horizontal="left" vertical="center" wrapText="1"/>
    </xf>
    <xf numFmtId="0" fontId="10" fillId="4" borderId="0" xfId="0" applyFont="1" applyFill="1" applyAlignment="1">
      <alignment horizontal="center"/>
    </xf>
    <xf numFmtId="9" fontId="8" fillId="4" borderId="14" xfId="0" applyNumberFormat="1" applyFont="1" applyFill="1" applyBorder="1" applyAlignment="1">
      <alignment horizontal="left" vertical="center"/>
    </xf>
    <xf numFmtId="0" fontId="7" fillId="2" borderId="6" xfId="0" applyFont="1" applyFill="1" applyBorder="1" applyAlignment="1">
      <alignment horizontal="left" wrapText="1"/>
    </xf>
    <xf numFmtId="0" fontId="7" fillId="2" borderId="0" xfId="0" applyFont="1" applyFill="1" applyAlignment="1">
      <alignment horizontal="left" wrapText="1"/>
    </xf>
    <xf numFmtId="0" fontId="8" fillId="2" borderId="1" xfId="0" applyFont="1" applyFill="1" applyBorder="1" applyAlignment="1">
      <alignment horizontal="center"/>
    </xf>
    <xf numFmtId="168" fontId="8" fillId="2" borderId="1" xfId="294" applyNumberFormat="1" applyFont="1" applyFill="1" applyBorder="1" applyAlignment="1">
      <alignment horizontal="left" vertical="center"/>
    </xf>
    <xf numFmtId="0" fontId="8" fillId="2" borderId="1" xfId="0" applyFont="1" applyFill="1" applyBorder="1" applyAlignment="1">
      <alignment horizontal="left" vertical="center"/>
    </xf>
    <xf numFmtId="0" fontId="7" fillId="2" borderId="4" xfId="0" applyFont="1" applyFill="1" applyBorder="1" applyAlignment="1">
      <alignment horizontal="center"/>
    </xf>
    <xf numFmtId="0" fontId="7" fillId="2" borderId="13" xfId="0" applyFont="1" applyFill="1" applyBorder="1" applyAlignment="1">
      <alignment horizontal="center"/>
    </xf>
    <xf numFmtId="0" fontId="7" fillId="2" borderId="14" xfId="0" applyFont="1" applyFill="1" applyBorder="1" applyAlignment="1">
      <alignment horizontal="center"/>
    </xf>
    <xf numFmtId="0" fontId="7" fillId="2" borderId="4" xfId="0" applyFont="1" applyFill="1" applyBorder="1" applyAlignment="1">
      <alignment horizontal="left" vertical="center" wrapText="1"/>
    </xf>
    <xf numFmtId="0" fontId="7" fillId="2" borderId="14" xfId="0" applyFont="1" applyFill="1" applyBorder="1" applyAlignment="1">
      <alignment horizontal="left" vertical="center" wrapText="1"/>
    </xf>
    <xf numFmtId="0" fontId="15" fillId="4" borderId="1" xfId="0" applyFont="1" applyFill="1" applyBorder="1" applyAlignment="1" applyProtection="1">
      <alignment horizontal="center" vertical="center" wrapText="1"/>
    </xf>
    <xf numFmtId="0" fontId="15" fillId="2" borderId="4" xfId="0" applyFont="1" applyFill="1" applyBorder="1" applyAlignment="1" applyProtection="1">
      <alignment horizontal="center" vertical="center" wrapText="1"/>
    </xf>
    <xf numFmtId="0" fontId="15" fillId="2" borderId="13" xfId="0" applyFont="1" applyFill="1" applyBorder="1" applyAlignment="1" applyProtection="1">
      <alignment horizontal="center" vertical="center" wrapText="1"/>
    </xf>
    <xf numFmtId="0" fontId="15" fillId="2" borderId="14" xfId="0" applyFont="1" applyFill="1" applyBorder="1" applyAlignment="1" applyProtection="1">
      <alignment horizontal="center" vertical="center" wrapText="1"/>
    </xf>
    <xf numFmtId="3" fontId="11" fillId="2" borderId="4" xfId="0" applyNumberFormat="1" applyFont="1" applyFill="1" applyBorder="1" applyAlignment="1" applyProtection="1">
      <alignment horizontal="center" vertical="center" wrapText="1"/>
    </xf>
    <xf numFmtId="3" fontId="11" fillId="2" borderId="13" xfId="0" applyNumberFormat="1" applyFont="1" applyFill="1" applyBorder="1" applyAlignment="1" applyProtection="1">
      <alignment horizontal="center" vertical="center" wrapText="1"/>
    </xf>
    <xf numFmtId="3" fontId="11" fillId="2" borderId="14" xfId="0" applyNumberFormat="1" applyFont="1" applyFill="1" applyBorder="1" applyAlignment="1" applyProtection="1">
      <alignment horizontal="center" vertical="center" wrapText="1"/>
    </xf>
    <xf numFmtId="0" fontId="15" fillId="2" borderId="1" xfId="0" applyFont="1" applyFill="1" applyBorder="1" applyAlignment="1" applyProtection="1">
      <alignment horizontal="center" vertical="center" wrapText="1"/>
    </xf>
    <xf numFmtId="3" fontId="11" fillId="2" borderId="9" xfId="0" applyNumberFormat="1" applyFont="1" applyFill="1" applyBorder="1" applyAlignment="1" applyProtection="1">
      <alignment horizontal="center" vertical="center" wrapText="1"/>
    </xf>
    <xf numFmtId="3" fontId="11" fillId="2" borderId="6" xfId="0" applyNumberFormat="1" applyFont="1" applyFill="1" applyBorder="1" applyAlignment="1" applyProtection="1">
      <alignment horizontal="center" vertical="center" wrapText="1"/>
    </xf>
    <xf numFmtId="3" fontId="11" fillId="2" borderId="11" xfId="0" applyNumberFormat="1" applyFont="1" applyFill="1" applyBorder="1" applyAlignment="1" applyProtection="1">
      <alignment horizontal="center" vertical="center" wrapText="1"/>
    </xf>
    <xf numFmtId="3" fontId="11" fillId="2" borderId="7" xfId="0" applyNumberFormat="1" applyFont="1" applyFill="1" applyBorder="1" applyAlignment="1" applyProtection="1">
      <alignment horizontal="center" vertical="center" wrapText="1"/>
    </xf>
    <xf numFmtId="3" fontId="11" fillId="2" borderId="5" xfId="0" applyNumberFormat="1" applyFont="1" applyFill="1" applyBorder="1" applyAlignment="1" applyProtection="1">
      <alignment horizontal="center" vertical="center" wrapText="1"/>
    </xf>
    <xf numFmtId="3" fontId="11" fillId="2" borderId="8" xfId="0" applyNumberFormat="1" applyFont="1" applyFill="1" applyBorder="1" applyAlignment="1" applyProtection="1">
      <alignment horizontal="center" vertical="center" wrapText="1"/>
    </xf>
    <xf numFmtId="0" fontId="28" fillId="4" borderId="2" xfId="0" applyFont="1" applyFill="1" applyBorder="1" applyAlignment="1" applyProtection="1">
      <alignment horizontal="center" vertical="center" wrapText="1"/>
    </xf>
    <xf numFmtId="0" fontId="28" fillId="4" borderId="1" xfId="0" applyFont="1" applyFill="1" applyBorder="1" applyAlignment="1" applyProtection="1">
      <alignment horizontal="center" vertical="center" wrapText="1"/>
    </xf>
    <xf numFmtId="0" fontId="15" fillId="4" borderId="15" xfId="0" applyFont="1" applyFill="1" applyBorder="1" applyAlignment="1" applyProtection="1">
      <alignment horizontal="center" vertical="center" wrapText="1"/>
    </xf>
    <xf numFmtId="0" fontId="15" fillId="4" borderId="2" xfId="0" applyFont="1" applyFill="1" applyBorder="1" applyAlignment="1" applyProtection="1">
      <alignment horizontal="center" vertical="center" wrapText="1"/>
    </xf>
    <xf numFmtId="0" fontId="15" fillId="4" borderId="9" xfId="0" applyFont="1" applyFill="1" applyBorder="1" applyAlignment="1" applyProtection="1">
      <alignment horizontal="center" vertical="center" wrapText="1"/>
    </xf>
    <xf numFmtId="0" fontId="15" fillId="4" borderId="11" xfId="0" applyFont="1" applyFill="1" applyBorder="1" applyAlignment="1" applyProtection="1">
      <alignment horizontal="center" vertical="center" wrapText="1"/>
    </xf>
    <xf numFmtId="0" fontId="15" fillId="4" borderId="26" xfId="0" applyFont="1" applyFill="1" applyBorder="1" applyAlignment="1" applyProtection="1">
      <alignment horizontal="center" vertical="center" wrapText="1"/>
    </xf>
    <xf numFmtId="0" fontId="15" fillId="4" borderId="27" xfId="0" applyFont="1" applyFill="1" applyBorder="1" applyAlignment="1" applyProtection="1">
      <alignment horizontal="center" vertical="center" wrapText="1"/>
    </xf>
    <xf numFmtId="0" fontId="10" fillId="2" borderId="0" xfId="0" applyFont="1" applyFill="1" applyBorder="1" applyAlignment="1" applyProtection="1">
      <alignment horizontal="right" vertical="center"/>
    </xf>
    <xf numFmtId="0" fontId="10" fillId="2" borderId="12" xfId="0" applyFont="1" applyFill="1" applyBorder="1" applyAlignment="1" applyProtection="1">
      <alignment horizontal="right" vertical="center"/>
    </xf>
    <xf numFmtId="0" fontId="10" fillId="2" borderId="0" xfId="0" applyFont="1" applyFill="1" applyAlignment="1" applyProtection="1">
      <alignment horizontal="right" vertical="center"/>
    </xf>
    <xf numFmtId="0" fontId="8" fillId="2" borderId="0" xfId="0" applyFont="1" applyFill="1" applyAlignment="1" applyProtection="1">
      <alignment horizontal="left" vertical="center"/>
    </xf>
    <xf numFmtId="3" fontId="7" fillId="2" borderId="0" xfId="0" applyNumberFormat="1" applyFont="1" applyFill="1" applyBorder="1" applyAlignment="1" applyProtection="1">
      <alignment horizontal="left" vertical="center" wrapText="1"/>
    </xf>
    <xf numFmtId="10" fontId="9" fillId="0" borderId="1" xfId="0" applyNumberFormat="1" applyFont="1" applyFill="1" applyBorder="1" applyAlignment="1" applyProtection="1">
      <alignment horizontal="center" vertical="center"/>
      <protection locked="0"/>
    </xf>
    <xf numFmtId="0" fontId="10" fillId="4" borderId="1" xfId="0" applyFont="1" applyFill="1" applyBorder="1" applyAlignment="1" applyProtection="1">
      <alignment horizontal="center" vertical="center" wrapText="1"/>
    </xf>
    <xf numFmtId="10" fontId="15" fillId="0" borderId="1" xfId="0" applyNumberFormat="1" applyFont="1" applyFill="1" applyBorder="1" applyAlignment="1" applyProtection="1">
      <alignment horizontal="center" vertical="center"/>
      <protection locked="0"/>
    </xf>
    <xf numFmtId="0" fontId="16" fillId="0" borderId="1" xfId="0" applyFont="1" applyFill="1" applyBorder="1" applyAlignment="1" applyProtection="1">
      <alignment horizontal="center" vertical="center"/>
      <protection locked="0"/>
    </xf>
    <xf numFmtId="168" fontId="20" fillId="2" borderId="0" xfId="294" applyNumberFormat="1" applyFont="1" applyFill="1" applyBorder="1" applyAlignment="1" applyProtection="1">
      <alignment horizontal="right" vertical="center"/>
    </xf>
    <xf numFmtId="167" fontId="8" fillId="2" borderId="0" xfId="294" applyNumberFormat="1" applyFont="1" applyFill="1" applyBorder="1" applyAlignment="1" applyProtection="1">
      <alignment horizontal="left" vertical="center"/>
    </xf>
    <xf numFmtId="0" fontId="10" fillId="4" borderId="4" xfId="0" applyFont="1" applyFill="1" applyBorder="1" applyAlignment="1" applyProtection="1">
      <alignment horizontal="center" vertical="center"/>
    </xf>
    <xf numFmtId="0" fontId="10" fillId="4" borderId="13" xfId="0" applyFont="1" applyFill="1" applyBorder="1" applyAlignment="1" applyProtection="1">
      <alignment horizontal="center" vertical="center"/>
    </xf>
    <xf numFmtId="0" fontId="10" fillId="4" borderId="14" xfId="0" applyFont="1" applyFill="1" applyBorder="1" applyAlignment="1" applyProtection="1">
      <alignment horizontal="center" vertical="center"/>
    </xf>
    <xf numFmtId="0" fontId="10" fillId="4" borderId="1" xfId="0" applyFont="1" applyFill="1" applyBorder="1" applyAlignment="1" applyProtection="1">
      <alignment horizontal="center" vertical="center"/>
    </xf>
    <xf numFmtId="0" fontId="7" fillId="2" borderId="0" xfId="0" applyFont="1" applyFill="1" applyBorder="1" applyAlignment="1" applyProtection="1">
      <alignment horizontal="center" vertical="center"/>
    </xf>
    <xf numFmtId="0" fontId="7" fillId="2" borderId="0" xfId="0" applyFont="1" applyFill="1" applyAlignment="1">
      <alignment horizontal="left" vertical="top" wrapText="1"/>
    </xf>
    <xf numFmtId="0" fontId="8" fillId="2" borderId="0" xfId="0" applyFont="1" applyFill="1" applyBorder="1" applyAlignment="1">
      <alignment horizontal="left" vertical="center" textRotation="90" wrapText="1"/>
    </xf>
    <xf numFmtId="0" fontId="8" fillId="2" borderId="7" xfId="0" applyFont="1" applyFill="1" applyBorder="1" applyAlignment="1">
      <alignment horizontal="right" vertical="center"/>
    </xf>
    <xf numFmtId="0" fontId="8" fillId="2" borderId="5" xfId="0" applyFont="1" applyFill="1" applyBorder="1" applyAlignment="1">
      <alignment horizontal="right" vertical="center"/>
    </xf>
    <xf numFmtId="0" fontId="8" fillId="2" borderId="4" xfId="0" applyFont="1" applyFill="1" applyBorder="1" applyAlignment="1">
      <alignment horizontal="right" vertical="center" wrapText="1"/>
    </xf>
    <xf numFmtId="0" fontId="8" fillId="2" borderId="13" xfId="0" applyFont="1" applyFill="1" applyBorder="1" applyAlignment="1">
      <alignment horizontal="right" vertical="center" wrapText="1"/>
    </xf>
    <xf numFmtId="0" fontId="8" fillId="2" borderId="4" xfId="0" applyFont="1" applyFill="1" applyBorder="1" applyAlignment="1">
      <alignment horizontal="right" vertical="center"/>
    </xf>
    <xf numFmtId="0" fontId="8" fillId="2" borderId="13" xfId="0" applyFont="1" applyFill="1" applyBorder="1" applyAlignment="1">
      <alignment horizontal="right" vertical="center"/>
    </xf>
    <xf numFmtId="0" fontId="31" fillId="2" borderId="4" xfId="0" applyFont="1" applyFill="1" applyBorder="1" applyAlignment="1">
      <alignment horizontal="right" vertical="center"/>
    </xf>
    <xf numFmtId="0" fontId="31" fillId="2" borderId="13" xfId="0" applyFont="1" applyFill="1" applyBorder="1" applyAlignment="1">
      <alignment horizontal="right" vertical="center"/>
    </xf>
    <xf numFmtId="0" fontId="8" fillId="2" borderId="14" xfId="0" applyFont="1" applyFill="1" applyBorder="1" applyAlignment="1">
      <alignment horizontal="right" vertical="center"/>
    </xf>
    <xf numFmtId="0" fontId="10" fillId="4" borderId="0" xfId="0" applyFont="1" applyFill="1" applyBorder="1" applyAlignment="1">
      <alignment horizontal="center" vertical="center" wrapText="1"/>
    </xf>
    <xf numFmtId="0" fontId="10" fillId="4" borderId="0" xfId="0" applyFont="1" applyFill="1" applyAlignment="1">
      <alignment horizontal="center" vertical="center"/>
    </xf>
    <xf numFmtId="0" fontId="31" fillId="2" borderId="4" xfId="0" applyFont="1" applyFill="1" applyBorder="1" applyAlignment="1">
      <alignment horizontal="right" vertical="center" wrapText="1"/>
    </xf>
    <xf numFmtId="0" fontId="31" fillId="2" borderId="13" xfId="0" applyFont="1" applyFill="1" applyBorder="1" applyAlignment="1">
      <alignment horizontal="right" vertical="center" wrapText="1"/>
    </xf>
    <xf numFmtId="0" fontId="21" fillId="2" borderId="4" xfId="0" applyFont="1" applyFill="1" applyBorder="1" applyAlignment="1">
      <alignment horizontal="right" vertical="center"/>
    </xf>
    <xf numFmtId="0" fontId="21" fillId="2" borderId="14" xfId="0" applyFont="1" applyFill="1" applyBorder="1" applyAlignment="1">
      <alignment horizontal="right" vertical="center"/>
    </xf>
    <xf numFmtId="0" fontId="7" fillId="2" borderId="1" xfId="0" applyFont="1" applyFill="1" applyBorder="1" applyAlignment="1">
      <alignment horizontal="left" vertical="center"/>
    </xf>
    <xf numFmtId="0" fontId="7" fillId="2" borderId="4" xfId="0" applyFont="1" applyFill="1" applyBorder="1" applyAlignment="1">
      <alignment horizontal="left" vertical="center"/>
    </xf>
    <xf numFmtId="0" fontId="8" fillId="2" borderId="1" xfId="0" applyFont="1" applyFill="1" applyBorder="1" applyAlignment="1">
      <alignment horizontal="center" vertical="center"/>
    </xf>
    <xf numFmtId="0" fontId="8" fillId="2" borderId="9" xfId="0" applyFont="1" applyFill="1" applyBorder="1" applyAlignment="1">
      <alignment horizontal="left" vertical="center"/>
    </xf>
    <xf numFmtId="0" fontId="8" fillId="2" borderId="11" xfId="0" applyFont="1" applyFill="1" applyBorder="1" applyAlignment="1">
      <alignment horizontal="left" vertical="center"/>
    </xf>
    <xf numFmtId="0" fontId="8" fillId="2" borderId="7" xfId="0" applyFont="1" applyFill="1" applyBorder="1" applyAlignment="1">
      <alignment horizontal="left" vertical="center"/>
    </xf>
    <xf numFmtId="0" fontId="8" fillId="2" borderId="5" xfId="0" applyFont="1" applyFill="1" applyBorder="1" applyAlignment="1">
      <alignment horizontal="left" vertical="center"/>
    </xf>
    <xf numFmtId="0" fontId="15" fillId="4" borderId="4" xfId="0" applyFont="1" applyFill="1" applyBorder="1" applyAlignment="1">
      <alignment horizontal="center" vertical="center" wrapText="1"/>
    </xf>
    <xf numFmtId="0" fontId="15" fillId="4" borderId="14" xfId="0" applyFont="1" applyFill="1" applyBorder="1" applyAlignment="1">
      <alignment horizontal="center" vertical="center" wrapText="1"/>
    </xf>
    <xf numFmtId="0" fontId="16" fillId="4" borderId="10" xfId="0" applyFont="1" applyFill="1" applyBorder="1" applyAlignment="1">
      <alignment horizontal="center"/>
    </xf>
    <xf numFmtId="0" fontId="16" fillId="4" borderId="0" xfId="0" applyFont="1" applyFill="1" applyBorder="1" applyAlignment="1">
      <alignment horizontal="center"/>
    </xf>
    <xf numFmtId="0" fontId="16" fillId="4" borderId="12" xfId="0" applyFont="1" applyFill="1" applyBorder="1" applyAlignment="1">
      <alignment horizontal="center"/>
    </xf>
    <xf numFmtId="0" fontId="16" fillId="4" borderId="10" xfId="0" applyFont="1" applyFill="1" applyBorder="1" applyAlignment="1">
      <alignment horizontal="center" vertical="center" wrapText="1"/>
    </xf>
    <xf numFmtId="0" fontId="16" fillId="4" borderId="0" xfId="0" applyFont="1" applyFill="1" applyBorder="1" applyAlignment="1">
      <alignment horizontal="center" vertical="center" wrapText="1"/>
    </xf>
    <xf numFmtId="0" fontId="16" fillId="4" borderId="12" xfId="0" applyFont="1" applyFill="1" applyBorder="1" applyAlignment="1">
      <alignment horizontal="center" vertical="center" wrapText="1"/>
    </xf>
    <xf numFmtId="0" fontId="16" fillId="2" borderId="10" xfId="0" applyFont="1" applyFill="1" applyBorder="1" applyAlignment="1">
      <alignment horizontal="right"/>
    </xf>
    <xf numFmtId="0" fontId="16" fillId="2" borderId="0" xfId="0" applyFont="1" applyFill="1" applyBorder="1" applyAlignment="1">
      <alignment horizontal="right"/>
    </xf>
    <xf numFmtId="0" fontId="16" fillId="2" borderId="0" xfId="0" applyFont="1" applyFill="1" applyBorder="1" applyAlignment="1">
      <alignment horizontal="left"/>
    </xf>
    <xf numFmtId="0" fontId="16" fillId="2" borderId="12" xfId="0" applyFont="1" applyFill="1" applyBorder="1" applyAlignment="1">
      <alignment horizontal="left"/>
    </xf>
    <xf numFmtId="0" fontId="2" fillId="4" borderId="1" xfId="0" applyFont="1" applyFill="1" applyBorder="1" applyAlignment="1">
      <alignment horizontal="center" vertical="center"/>
    </xf>
    <xf numFmtId="166" fontId="15" fillId="4" borderId="1" xfId="0" applyNumberFormat="1" applyFont="1" applyFill="1" applyBorder="1" applyAlignment="1">
      <alignment horizontal="center" vertical="center" wrapText="1"/>
    </xf>
    <xf numFmtId="0" fontId="15" fillId="2" borderId="10" xfId="0" applyFont="1" applyFill="1" applyBorder="1" applyAlignment="1">
      <alignment horizontal="right" vertical="center"/>
    </xf>
    <xf numFmtId="0" fontId="15" fillId="2" borderId="0" xfId="0" applyFont="1" applyFill="1" applyBorder="1" applyAlignment="1">
      <alignment horizontal="right" vertical="center"/>
    </xf>
    <xf numFmtId="166" fontId="5" fillId="2" borderId="1"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3" fontId="7" fillId="2" borderId="1" xfId="0" applyNumberFormat="1" applyFont="1" applyFill="1" applyBorder="1" applyAlignment="1">
      <alignment horizontal="center" vertical="center"/>
    </xf>
    <xf numFmtId="0" fontId="7" fillId="2" borderId="1" xfId="0" applyFont="1" applyFill="1" applyBorder="1" applyAlignment="1">
      <alignment horizontal="center" vertical="center"/>
    </xf>
  </cellXfs>
  <cellStyles count="297">
    <cellStyle name="Hipervínculo" xfId="2" builtinId="8" hidden="1"/>
    <cellStyle name="Hipervínculo" xfId="4" builtinId="8" hidden="1"/>
    <cellStyle name="Hipervínculo" xfId="6" builtinId="8" hidden="1"/>
    <cellStyle name="Hipervínculo" xfId="8" builtinId="8" hidden="1"/>
    <cellStyle name="Hipervínculo" xfId="10" builtinId="8" hidden="1"/>
    <cellStyle name="Hipervínculo" xfId="12" builtinId="8" hidden="1"/>
    <cellStyle name="Hipervínculo" xfId="14" builtinId="8" hidden="1"/>
    <cellStyle name="Hipervínculo" xfId="16" builtinId="8" hidden="1"/>
    <cellStyle name="Hipervínculo" xfId="18" builtinId="8" hidden="1"/>
    <cellStyle name="Hipervínculo" xfId="20" builtinId="8" hidden="1"/>
    <cellStyle name="Hipervínculo" xfId="22"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xfId="48" builtinId="8" hidden="1"/>
    <cellStyle name="Hipervínculo" xfId="50" builtinId="8" hidden="1"/>
    <cellStyle name="Hipervínculo" xfId="52" builtinId="8" hidden="1"/>
    <cellStyle name="Hipervínculo" xfId="54" builtinId="8" hidden="1"/>
    <cellStyle name="Hipervínculo" xfId="56" builtinId="8" hidden="1"/>
    <cellStyle name="Hipervínculo" xfId="58" builtinId="8" hidden="1"/>
    <cellStyle name="Hipervínculo" xfId="60" builtinId="8" hidden="1"/>
    <cellStyle name="Hipervínculo" xfId="62" builtinId="8" hidden="1"/>
    <cellStyle name="Hipervínculo" xfId="64" builtinId="8" hidden="1"/>
    <cellStyle name="Hipervínculo" xfId="66" builtinId="8" hidden="1"/>
    <cellStyle name="Hipervínculo" xfId="68" builtinId="8" hidden="1"/>
    <cellStyle name="Hipervínculo" xfId="70" builtinId="8" hidden="1"/>
    <cellStyle name="Hipervínculo" xfId="72" builtinId="8" hidden="1"/>
    <cellStyle name="Hipervínculo" xfId="74" builtinId="8" hidden="1"/>
    <cellStyle name="Hipervínculo" xfId="76" builtinId="8" hidden="1"/>
    <cellStyle name="Hipervínculo" xfId="78" builtinId="8" hidden="1"/>
    <cellStyle name="Hipervínculo" xfId="80" builtinId="8" hidden="1"/>
    <cellStyle name="Hipervínculo" xfId="82" builtinId="8" hidden="1"/>
    <cellStyle name="Hipervínculo" xfId="84" builtinId="8" hidden="1"/>
    <cellStyle name="Hipervínculo" xfId="86" builtinId="8" hidden="1"/>
    <cellStyle name="Hipervínculo" xfId="88" builtinId="8" hidden="1"/>
    <cellStyle name="Hipervínculo" xfId="90" builtinId="8" hidden="1"/>
    <cellStyle name="Hipervínculo" xfId="92" builtinId="8" hidden="1"/>
    <cellStyle name="Hipervínculo" xfId="94" builtinId="8" hidden="1"/>
    <cellStyle name="Hipervínculo" xfId="96" builtinId="8" hidden="1"/>
    <cellStyle name="Hipervínculo" xfId="98" builtinId="8" hidden="1"/>
    <cellStyle name="Hipervínculo" xfId="100" builtinId="8" hidden="1"/>
    <cellStyle name="Hipervínculo" xfId="102" builtinId="8" hidden="1"/>
    <cellStyle name="Hipervínculo" xfId="104" builtinId="8" hidden="1"/>
    <cellStyle name="Hipervínculo" xfId="106" builtinId="8" hidden="1"/>
    <cellStyle name="Hipervínculo" xfId="108" builtinId="8" hidden="1"/>
    <cellStyle name="Hipervínculo" xfId="110" builtinId="8" hidden="1"/>
    <cellStyle name="Hipervínculo" xfId="112" builtinId="8" hidden="1"/>
    <cellStyle name="Hipervínculo" xfId="114" builtinId="8" hidden="1"/>
    <cellStyle name="Hipervínculo" xfId="116" builtinId="8" hidden="1"/>
    <cellStyle name="Hipervínculo" xfId="118" builtinId="8" hidden="1"/>
    <cellStyle name="Hipervínculo" xfId="120" builtinId="8" hidden="1"/>
    <cellStyle name="Hipervínculo" xfId="122" builtinId="8" hidden="1"/>
    <cellStyle name="Hipervínculo" xfId="124" builtinId="8" hidden="1"/>
    <cellStyle name="Hipervínculo" xfId="126" builtinId="8" hidden="1"/>
    <cellStyle name="Hipervínculo" xfId="128" builtinId="8" hidden="1"/>
    <cellStyle name="Hipervínculo" xfId="130" builtinId="8" hidden="1"/>
    <cellStyle name="Hipervínculo" xfId="132" builtinId="8" hidden="1"/>
    <cellStyle name="Hipervínculo" xfId="134" builtinId="8" hidden="1"/>
    <cellStyle name="Hipervínculo" xfId="136" builtinId="8" hidden="1"/>
    <cellStyle name="Hipervínculo" xfId="138" builtinId="8" hidden="1"/>
    <cellStyle name="Hipervínculo" xfId="140" builtinId="8" hidden="1"/>
    <cellStyle name="Hipervínculo" xfId="142" builtinId="8" hidden="1"/>
    <cellStyle name="Hipervínculo" xfId="144" builtinId="8" hidden="1"/>
    <cellStyle name="Hipervínculo" xfId="146" builtinId="8" hidden="1"/>
    <cellStyle name="Hipervínculo" xfId="148" builtinId="8" hidden="1"/>
    <cellStyle name="Hipervínculo" xfId="150" builtinId="8" hidden="1"/>
    <cellStyle name="Hipervínculo" xfId="152" builtinId="8" hidden="1"/>
    <cellStyle name="Hipervínculo" xfId="154" builtinId="8" hidden="1"/>
    <cellStyle name="Hipervínculo" xfId="156" builtinId="8" hidden="1"/>
    <cellStyle name="Hipervínculo" xfId="158" builtinId="8" hidden="1"/>
    <cellStyle name="Hipervínculo" xfId="160" builtinId="8" hidden="1"/>
    <cellStyle name="Hipervínculo" xfId="162" builtinId="8" hidden="1"/>
    <cellStyle name="Hipervínculo" xfId="164" builtinId="8" hidden="1"/>
    <cellStyle name="Hipervínculo" xfId="166" builtinId="8" hidden="1"/>
    <cellStyle name="Hipervínculo" xfId="168" builtinId="8" hidden="1"/>
    <cellStyle name="Hipervínculo" xfId="170" builtinId="8" hidden="1"/>
    <cellStyle name="Hipervínculo" xfId="172" builtinId="8" hidden="1"/>
    <cellStyle name="Hipervínculo" xfId="174" builtinId="8" hidden="1"/>
    <cellStyle name="Hipervínculo" xfId="176" builtinId="8" hidden="1"/>
    <cellStyle name="Hipervínculo" xfId="178" builtinId="8" hidden="1"/>
    <cellStyle name="Hipervínculo" xfId="180" builtinId="8" hidden="1"/>
    <cellStyle name="Hipervínculo" xfId="182" builtinId="8" hidden="1"/>
    <cellStyle name="Hipervínculo" xfId="184" builtinId="8" hidden="1"/>
    <cellStyle name="Hipervínculo" xfId="186" builtinId="8" hidden="1"/>
    <cellStyle name="Hipervínculo" xfId="188" builtinId="8" hidden="1"/>
    <cellStyle name="Hipervínculo" xfId="190" builtinId="8" hidden="1"/>
    <cellStyle name="Hipervínculo" xfId="192" builtinId="8" hidden="1"/>
    <cellStyle name="Hipervínculo" xfId="194" builtinId="8" hidden="1"/>
    <cellStyle name="Hipervínculo" xfId="196" builtinId="8" hidden="1"/>
    <cellStyle name="Hipervínculo" xfId="198" builtinId="8" hidden="1"/>
    <cellStyle name="Hipervínculo" xfId="200" builtinId="8" hidden="1"/>
    <cellStyle name="Hipervínculo" xfId="202" builtinId="8" hidden="1"/>
    <cellStyle name="Hipervínculo" xfId="204" builtinId="8" hidden="1"/>
    <cellStyle name="Hipervínculo" xfId="206" builtinId="8" hidden="1"/>
    <cellStyle name="Hipervínculo" xfId="208" builtinId="8" hidden="1"/>
    <cellStyle name="Hipervínculo" xfId="210" builtinId="8" hidden="1"/>
    <cellStyle name="Hipervínculo" xfId="212" builtinId="8" hidden="1"/>
    <cellStyle name="Hipervínculo" xfId="214" builtinId="8" hidden="1"/>
    <cellStyle name="Hipervínculo" xfId="216" builtinId="8" hidden="1"/>
    <cellStyle name="Hipervínculo" xfId="218" builtinId="8" hidden="1"/>
    <cellStyle name="Hipervínculo" xfId="220" builtinId="8" hidden="1"/>
    <cellStyle name="Hipervínculo" xfId="222" builtinId="8" hidden="1"/>
    <cellStyle name="Hipervínculo" xfId="224" builtinId="8" hidden="1"/>
    <cellStyle name="Hipervínculo" xfId="226" builtinId="8" hidden="1"/>
    <cellStyle name="Hipervínculo" xfId="228" builtinId="8" hidden="1"/>
    <cellStyle name="Hipervínculo" xfId="230" builtinId="8" hidden="1"/>
    <cellStyle name="Hipervínculo" xfId="232" builtinId="8" hidden="1"/>
    <cellStyle name="Hipervínculo" xfId="234" builtinId="8" hidden="1"/>
    <cellStyle name="Hipervínculo" xfId="236" builtinId="8" hidden="1"/>
    <cellStyle name="Hipervínculo" xfId="238" builtinId="8" hidden="1"/>
    <cellStyle name="Hipervínculo" xfId="240" builtinId="8" hidden="1"/>
    <cellStyle name="Hipervínculo" xfId="242" builtinId="8" hidden="1"/>
    <cellStyle name="Hipervínculo" xfId="244" builtinId="8" hidden="1"/>
    <cellStyle name="Hipervínculo" xfId="246" builtinId="8" hidden="1"/>
    <cellStyle name="Hipervínculo" xfId="248" builtinId="8" hidden="1"/>
    <cellStyle name="Hipervínculo" xfId="250" builtinId="8" hidden="1"/>
    <cellStyle name="Hipervínculo" xfId="252" builtinId="8" hidden="1"/>
    <cellStyle name="Hipervínculo" xfId="254" builtinId="8" hidden="1"/>
    <cellStyle name="Hipervínculo" xfId="256" builtinId="8" hidden="1"/>
    <cellStyle name="Hipervínculo" xfId="258" builtinId="8" hidden="1"/>
    <cellStyle name="Hipervínculo" xfId="260" builtinId="8" hidden="1"/>
    <cellStyle name="Hipervínculo" xfId="262" builtinId="8" hidden="1"/>
    <cellStyle name="Hipervínculo" xfId="264" builtinId="8" hidden="1"/>
    <cellStyle name="Hipervínculo" xfId="266" builtinId="8" hidden="1"/>
    <cellStyle name="Hipervínculo" xfId="268" builtinId="8" hidden="1"/>
    <cellStyle name="Hipervínculo" xfId="270" builtinId="8" hidden="1"/>
    <cellStyle name="Hipervínculo" xfId="272" builtinId="8" hidden="1"/>
    <cellStyle name="Hipervínculo" xfId="274" builtinId="8" hidden="1"/>
    <cellStyle name="Hipervínculo" xfId="276" builtinId="8" hidden="1"/>
    <cellStyle name="Hipervínculo" xfId="278" builtinId="8" hidden="1"/>
    <cellStyle name="Hipervínculo" xfId="280" builtinId="8" hidden="1"/>
    <cellStyle name="Hipervínculo" xfId="282" builtinId="8" hidden="1"/>
    <cellStyle name="Hipervínculo" xfId="284" builtinId="8" hidden="1"/>
    <cellStyle name="Hipervínculo" xfId="286" builtinId="8" hidden="1"/>
    <cellStyle name="Hipervínculo" xfId="288" builtinId="8" hidden="1"/>
    <cellStyle name="Hipervínculo" xfId="290" builtinId="8" hidden="1"/>
    <cellStyle name="Hipervínculo" xfId="292" builtinId="8" hidden="1"/>
    <cellStyle name="Hipervínculo" xfId="295" builtinId="8"/>
    <cellStyle name="Hipervínculo visitado" xfId="3" builtinId="9" hidden="1"/>
    <cellStyle name="Hipervínculo visitado" xfId="5" builtinId="9" hidden="1"/>
    <cellStyle name="Hipervínculo visitado" xfId="7" builtinId="9" hidden="1"/>
    <cellStyle name="Hipervínculo visitado" xfId="9" builtinId="9" hidden="1"/>
    <cellStyle name="Hipervínculo visitado" xfId="11" builtinId="9" hidden="1"/>
    <cellStyle name="Hipervínculo visitado" xfId="13" builtinId="9" hidden="1"/>
    <cellStyle name="Hipervínculo visitado" xfId="15" builtinId="9" hidden="1"/>
    <cellStyle name="Hipervínculo visitado" xfId="17" builtinId="9" hidden="1"/>
    <cellStyle name="Hipervínculo visitado" xfId="19" builtinId="9" hidden="1"/>
    <cellStyle name="Hipervínculo visitado" xfId="21" builtinId="9" hidden="1"/>
    <cellStyle name="Hipervínculo visitado" xfId="23"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Hipervínculo visitado" xfId="59" builtinId="9" hidden="1"/>
    <cellStyle name="Hipervínculo visitado" xfId="61" builtinId="9" hidden="1"/>
    <cellStyle name="Hipervínculo visitado" xfId="63" builtinId="9" hidden="1"/>
    <cellStyle name="Hipervínculo visitado" xfId="65" builtinId="9" hidden="1"/>
    <cellStyle name="Hipervínculo visitado" xfId="67" builtinId="9" hidden="1"/>
    <cellStyle name="Hipervínculo visitado" xfId="69" builtinId="9" hidden="1"/>
    <cellStyle name="Hipervínculo visitado" xfId="71" builtinId="9" hidden="1"/>
    <cellStyle name="Hipervínculo visitado" xfId="73" builtinId="9" hidden="1"/>
    <cellStyle name="Hipervínculo visitado" xfId="75" builtinId="9" hidden="1"/>
    <cellStyle name="Hipervínculo visitado" xfId="77" builtinId="9" hidden="1"/>
    <cellStyle name="Hipervínculo visitado" xfId="79" builtinId="9" hidden="1"/>
    <cellStyle name="Hipervínculo visitado" xfId="81" builtinId="9" hidden="1"/>
    <cellStyle name="Hipervínculo visitado" xfId="83" builtinId="9" hidden="1"/>
    <cellStyle name="Hipervínculo visitado" xfId="85" builtinId="9" hidden="1"/>
    <cellStyle name="Hipervínculo visitado" xfId="87" builtinId="9" hidden="1"/>
    <cellStyle name="Hipervínculo visitado" xfId="89" builtinId="9" hidden="1"/>
    <cellStyle name="Hipervínculo visitado" xfId="91" builtinId="9" hidden="1"/>
    <cellStyle name="Hipervínculo visitado" xfId="93" builtinId="9" hidden="1"/>
    <cellStyle name="Hipervínculo visitado" xfId="95" builtinId="9" hidden="1"/>
    <cellStyle name="Hipervínculo visitado" xfId="97" builtinId="9" hidden="1"/>
    <cellStyle name="Hipervínculo visitado" xfId="99" builtinId="9" hidden="1"/>
    <cellStyle name="Hipervínculo visitado" xfId="101" builtinId="9" hidden="1"/>
    <cellStyle name="Hipervínculo visitado" xfId="103" builtinId="9" hidden="1"/>
    <cellStyle name="Hipervínculo visitado" xfId="105" builtinId="9" hidden="1"/>
    <cellStyle name="Hipervínculo visitado" xfId="107" builtinId="9" hidden="1"/>
    <cellStyle name="Hipervínculo visitado" xfId="109" builtinId="9" hidden="1"/>
    <cellStyle name="Hipervínculo visitado" xfId="111" builtinId="9" hidden="1"/>
    <cellStyle name="Hipervínculo visitado" xfId="113" builtinId="9" hidden="1"/>
    <cellStyle name="Hipervínculo visitado" xfId="115" builtinId="9" hidden="1"/>
    <cellStyle name="Hipervínculo visitado" xfId="117" builtinId="9" hidden="1"/>
    <cellStyle name="Hipervínculo visitado" xfId="119" builtinId="9" hidden="1"/>
    <cellStyle name="Hipervínculo visitado" xfId="121" builtinId="9" hidden="1"/>
    <cellStyle name="Hipervínculo visitado" xfId="123" builtinId="9" hidden="1"/>
    <cellStyle name="Hipervínculo visitado" xfId="125" builtinId="9" hidden="1"/>
    <cellStyle name="Hipervínculo visitado" xfId="127" builtinId="9" hidden="1"/>
    <cellStyle name="Hipervínculo visitado" xfId="129" builtinId="9" hidden="1"/>
    <cellStyle name="Hipervínculo visitado" xfId="131" builtinId="9" hidden="1"/>
    <cellStyle name="Hipervínculo visitado" xfId="133" builtinId="9" hidden="1"/>
    <cellStyle name="Hipervínculo visitado" xfId="135" builtinId="9" hidden="1"/>
    <cellStyle name="Hipervínculo visitado" xfId="137" builtinId="9" hidden="1"/>
    <cellStyle name="Hipervínculo visitado" xfId="139" builtinId="9" hidden="1"/>
    <cellStyle name="Hipervínculo visitado" xfId="141" builtinId="9" hidden="1"/>
    <cellStyle name="Hipervínculo visitado" xfId="143" builtinId="9" hidden="1"/>
    <cellStyle name="Hipervínculo visitado" xfId="145" builtinId="9" hidden="1"/>
    <cellStyle name="Hipervínculo visitado" xfId="147" builtinId="9" hidden="1"/>
    <cellStyle name="Hipervínculo visitado" xfId="149" builtinId="9" hidden="1"/>
    <cellStyle name="Hipervínculo visitado" xfId="151" builtinId="9" hidden="1"/>
    <cellStyle name="Hipervínculo visitado" xfId="153" builtinId="9" hidden="1"/>
    <cellStyle name="Hipervínculo visitado" xfId="155" builtinId="9" hidden="1"/>
    <cellStyle name="Hipervínculo visitado" xfId="157" builtinId="9" hidden="1"/>
    <cellStyle name="Hipervínculo visitado" xfId="159" builtinId="9" hidden="1"/>
    <cellStyle name="Hipervínculo visitado" xfId="161" builtinId="9" hidden="1"/>
    <cellStyle name="Hipervínculo visitado" xfId="163" builtinId="9" hidden="1"/>
    <cellStyle name="Hipervínculo visitado" xfId="165" builtinId="9" hidden="1"/>
    <cellStyle name="Hipervínculo visitado" xfId="167" builtinId="9" hidden="1"/>
    <cellStyle name="Hipervínculo visitado" xfId="169" builtinId="9" hidden="1"/>
    <cellStyle name="Hipervínculo visitado" xfId="171" builtinId="9" hidden="1"/>
    <cellStyle name="Hipervínculo visitado" xfId="173" builtinId="9" hidden="1"/>
    <cellStyle name="Hipervínculo visitado" xfId="175" builtinId="9" hidden="1"/>
    <cellStyle name="Hipervínculo visitado" xfId="177" builtinId="9" hidden="1"/>
    <cellStyle name="Hipervínculo visitado" xfId="179" builtinId="9" hidden="1"/>
    <cellStyle name="Hipervínculo visitado" xfId="181" builtinId="9" hidden="1"/>
    <cellStyle name="Hipervínculo visitado" xfId="183" builtinId="9" hidden="1"/>
    <cellStyle name="Hipervínculo visitado" xfId="185" builtinId="9" hidden="1"/>
    <cellStyle name="Hipervínculo visitado" xfId="187" builtinId="9" hidden="1"/>
    <cellStyle name="Hipervínculo visitado" xfId="189" builtinId="9" hidden="1"/>
    <cellStyle name="Hipervínculo visitado" xfId="191" builtinId="9" hidden="1"/>
    <cellStyle name="Hipervínculo visitado" xfId="193" builtinId="9" hidden="1"/>
    <cellStyle name="Hipervínculo visitado" xfId="195" builtinId="9" hidden="1"/>
    <cellStyle name="Hipervínculo visitado" xfId="197" builtinId="9" hidden="1"/>
    <cellStyle name="Hipervínculo visitado" xfId="199" builtinId="9" hidden="1"/>
    <cellStyle name="Hipervínculo visitado" xfId="201" builtinId="9" hidden="1"/>
    <cellStyle name="Hipervínculo visitado" xfId="203" builtinId="9" hidden="1"/>
    <cellStyle name="Hipervínculo visitado" xfId="205" builtinId="9" hidden="1"/>
    <cellStyle name="Hipervínculo visitado" xfId="207" builtinId="9" hidden="1"/>
    <cellStyle name="Hipervínculo visitado" xfId="209" builtinId="9" hidden="1"/>
    <cellStyle name="Hipervínculo visitado" xfId="211" builtinId="9" hidden="1"/>
    <cellStyle name="Hipervínculo visitado" xfId="213" builtinId="9" hidden="1"/>
    <cellStyle name="Hipervínculo visitado" xfId="215" builtinId="9" hidden="1"/>
    <cellStyle name="Hipervínculo visitado" xfId="217" builtinId="9" hidden="1"/>
    <cellStyle name="Hipervínculo visitado" xfId="219" builtinId="9" hidden="1"/>
    <cellStyle name="Hipervínculo visitado" xfId="221" builtinId="9" hidden="1"/>
    <cellStyle name="Hipervínculo visitado" xfId="223" builtinId="9" hidden="1"/>
    <cellStyle name="Hipervínculo visitado" xfId="225" builtinId="9" hidden="1"/>
    <cellStyle name="Hipervínculo visitado" xfId="227" builtinId="9" hidden="1"/>
    <cellStyle name="Hipervínculo visitado" xfId="229" builtinId="9" hidden="1"/>
    <cellStyle name="Hipervínculo visitado" xfId="231" builtinId="9" hidden="1"/>
    <cellStyle name="Hipervínculo visitado" xfId="233" builtinId="9" hidden="1"/>
    <cellStyle name="Hipervínculo visitado" xfId="235" builtinId="9" hidden="1"/>
    <cellStyle name="Hipervínculo visitado" xfId="237" builtinId="9" hidden="1"/>
    <cellStyle name="Hipervínculo visitado" xfId="239" builtinId="9" hidden="1"/>
    <cellStyle name="Hipervínculo visitado" xfId="241" builtinId="9" hidden="1"/>
    <cellStyle name="Hipervínculo visitado" xfId="243" builtinId="9" hidden="1"/>
    <cellStyle name="Hipervínculo visitado" xfId="245" builtinId="9" hidden="1"/>
    <cellStyle name="Hipervínculo visitado" xfId="247" builtinId="9" hidden="1"/>
    <cellStyle name="Hipervínculo visitado" xfId="249" builtinId="9" hidden="1"/>
    <cellStyle name="Hipervínculo visitado" xfId="251" builtinId="9" hidden="1"/>
    <cellStyle name="Hipervínculo visitado" xfId="253" builtinId="9" hidden="1"/>
    <cellStyle name="Hipervínculo visitado" xfId="255" builtinId="9" hidden="1"/>
    <cellStyle name="Hipervínculo visitado" xfId="257" builtinId="9" hidden="1"/>
    <cellStyle name="Hipervínculo visitado" xfId="259" builtinId="9" hidden="1"/>
    <cellStyle name="Hipervínculo visitado" xfId="261" builtinId="9" hidden="1"/>
    <cellStyle name="Hipervínculo visitado" xfId="263" builtinId="9" hidden="1"/>
    <cellStyle name="Hipervínculo visitado" xfId="265" builtinId="9" hidden="1"/>
    <cellStyle name="Hipervínculo visitado" xfId="267" builtinId="9" hidden="1"/>
    <cellStyle name="Hipervínculo visitado" xfId="269" builtinId="9" hidden="1"/>
    <cellStyle name="Hipervínculo visitado" xfId="271" builtinId="9" hidden="1"/>
    <cellStyle name="Hipervínculo visitado" xfId="273" builtinId="9" hidden="1"/>
    <cellStyle name="Hipervínculo visitado" xfId="275" builtinId="9" hidden="1"/>
    <cellStyle name="Hipervínculo visitado" xfId="277" builtinId="9" hidden="1"/>
    <cellStyle name="Hipervínculo visitado" xfId="279" builtinId="9" hidden="1"/>
    <cellStyle name="Hipervínculo visitado" xfId="281" builtinId="9" hidden="1"/>
    <cellStyle name="Hipervínculo visitado" xfId="283" builtinId="9" hidden="1"/>
    <cellStyle name="Hipervínculo visitado" xfId="285" builtinId="9" hidden="1"/>
    <cellStyle name="Hipervínculo visitado" xfId="287" builtinId="9" hidden="1"/>
    <cellStyle name="Hipervínculo visitado" xfId="289" builtinId="9" hidden="1"/>
    <cellStyle name="Hipervínculo visitado" xfId="291" builtinId="9" hidden="1"/>
    <cellStyle name="Hipervínculo visitado" xfId="293" builtinId="9" hidden="1"/>
    <cellStyle name="Millares" xfId="294" builtinId="3"/>
    <cellStyle name="Moneda" xfId="296" builtinId="4"/>
    <cellStyle name="Normal" xfId="0" builtinId="0"/>
    <cellStyle name="Porcentaje" xfId="1" builtinId="5"/>
  </cellStyles>
  <dxfs count="0"/>
  <tableStyles count="0" defaultTableStyle="TableStyleMedium9" defaultPivotStyle="PivotStyleLight16"/>
  <colors>
    <mruColors>
      <color rgb="FF95B850"/>
      <color rgb="FFF7F9F1"/>
      <color rgb="FFF5F8EE"/>
      <color rgb="FF75DBFF"/>
      <color rgb="FFCCECFF"/>
      <color rgb="FFFEF4EC"/>
      <color rgb="FFF4F7ED"/>
      <color rgb="FFBFE0E3"/>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1</xdr:rowOff>
    </xdr:from>
    <xdr:to>
      <xdr:col>2</xdr:col>
      <xdr:colOff>209550</xdr:colOff>
      <xdr:row>5</xdr:row>
      <xdr:rowOff>114410</xdr:rowOff>
    </xdr:to>
    <xdr:pic>
      <xdr:nvPicPr>
        <xdr:cNvPr id="2" name="1 Imagen" descr="logo MDS.png">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stretch>
          <a:fillRect/>
        </a:stretch>
      </xdr:blipFill>
      <xdr:spPr>
        <a:xfrm>
          <a:off x="114300" y="1"/>
          <a:ext cx="971550" cy="924034"/>
        </a:xfrm>
        <a:prstGeom prst="rect">
          <a:avLst/>
        </a:prstGeom>
      </xdr:spPr>
    </xdr:pic>
    <xdr:clientData/>
  </xdr:twoCellAnchor>
  <xdr:twoCellAnchor editAs="oneCell">
    <xdr:from>
      <xdr:col>7</xdr:col>
      <xdr:colOff>586740</xdr:colOff>
      <xdr:row>0</xdr:row>
      <xdr:rowOff>0</xdr:rowOff>
    </xdr:from>
    <xdr:to>
      <xdr:col>9</xdr:col>
      <xdr:colOff>3810</xdr:colOff>
      <xdr:row>5</xdr:row>
      <xdr:rowOff>114300</xdr:rowOff>
    </xdr:to>
    <xdr:pic>
      <xdr:nvPicPr>
        <xdr:cNvPr id="3" name="Imagen 2">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455920" y="0"/>
          <a:ext cx="981075" cy="952500"/>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minenergia.cl/exploradorsola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2"/>
  <dimension ref="B1:J49"/>
  <sheetViews>
    <sheetView zoomScaleNormal="100" workbookViewId="0">
      <selection activeCell="B7" sqref="B7:I7"/>
    </sheetView>
  </sheetViews>
  <sheetFormatPr baseColWidth="10" defaultRowHeight="12.75"/>
  <cols>
    <col min="1" max="1" width="1.7109375" customWidth="1"/>
  </cols>
  <sheetData>
    <row r="1" spans="2:10">
      <c r="B1" s="20"/>
      <c r="C1" s="20"/>
      <c r="D1" s="20"/>
      <c r="E1" s="20"/>
      <c r="F1" s="20"/>
      <c r="G1" s="20"/>
      <c r="H1" s="20"/>
      <c r="I1" s="20"/>
    </row>
    <row r="2" spans="2:10">
      <c r="B2" s="20"/>
      <c r="C2" s="20"/>
      <c r="D2" s="20"/>
      <c r="E2" s="20"/>
      <c r="F2" s="20"/>
      <c r="G2" s="20"/>
      <c r="H2" s="20"/>
      <c r="I2" s="20"/>
    </row>
    <row r="3" spans="2:10">
      <c r="B3" s="20"/>
      <c r="C3" s="20"/>
      <c r="D3" s="20"/>
      <c r="E3" s="20"/>
      <c r="F3" s="20"/>
      <c r="G3" s="20"/>
      <c r="H3" s="20"/>
      <c r="I3" s="20"/>
    </row>
    <row r="4" spans="2:10">
      <c r="B4" s="20"/>
      <c r="C4" s="20"/>
      <c r="D4" s="20"/>
      <c r="E4" s="20"/>
      <c r="F4" s="20"/>
      <c r="G4" s="20"/>
      <c r="H4" s="20"/>
      <c r="I4" s="20"/>
    </row>
    <row r="5" spans="2:10">
      <c r="B5" s="20"/>
      <c r="C5" s="20"/>
      <c r="D5" s="20"/>
      <c r="E5" s="20"/>
      <c r="F5" s="20"/>
      <c r="G5" s="20"/>
      <c r="H5" s="20"/>
      <c r="I5" s="20"/>
    </row>
    <row r="6" spans="2:10">
      <c r="B6" s="20"/>
      <c r="C6" s="20"/>
      <c r="D6" s="20"/>
      <c r="E6" s="20"/>
      <c r="F6" s="20"/>
      <c r="G6" s="20"/>
      <c r="H6" s="20"/>
      <c r="I6" s="20"/>
    </row>
    <row r="7" spans="2:10" ht="24.75" customHeight="1">
      <c r="B7" s="224" t="s">
        <v>98</v>
      </c>
      <c r="C7" s="224"/>
      <c r="D7" s="224"/>
      <c r="E7" s="224"/>
      <c r="F7" s="224"/>
      <c r="G7" s="224"/>
      <c r="H7" s="224"/>
      <c r="I7" s="224"/>
    </row>
    <row r="8" spans="2:10">
      <c r="B8" s="20"/>
      <c r="C8" s="20"/>
      <c r="D8" s="20"/>
      <c r="E8" s="20"/>
      <c r="F8" s="20"/>
      <c r="G8" s="20"/>
      <c r="H8" s="20"/>
      <c r="I8" s="20"/>
    </row>
    <row r="9" spans="2:10" ht="15">
      <c r="B9" s="21" t="s">
        <v>0</v>
      </c>
      <c r="C9" s="22"/>
      <c r="D9" s="22"/>
      <c r="E9" s="22"/>
      <c r="F9" s="22"/>
      <c r="G9" s="22"/>
      <c r="H9" s="22"/>
      <c r="I9" s="22"/>
    </row>
    <row r="10" spans="2:10" ht="7.5" customHeight="1">
      <c r="B10" s="22"/>
      <c r="C10" s="22"/>
      <c r="D10" s="22"/>
      <c r="E10" s="22"/>
      <c r="F10" s="22"/>
      <c r="G10" s="22"/>
      <c r="H10" s="22"/>
      <c r="I10" s="22"/>
    </row>
    <row r="11" spans="2:10" ht="32.25" customHeight="1">
      <c r="B11" s="228" t="s">
        <v>112</v>
      </c>
      <c r="C11" s="228"/>
      <c r="D11" s="228"/>
      <c r="E11" s="228"/>
      <c r="F11" s="228"/>
      <c r="G11" s="228"/>
      <c r="H11" s="228"/>
      <c r="I11" s="228"/>
    </row>
    <row r="12" spans="2:10" ht="20.25" customHeight="1">
      <c r="B12" s="229" t="s">
        <v>1</v>
      </c>
      <c r="C12" s="229"/>
      <c r="D12" s="229"/>
      <c r="E12" s="229"/>
      <c r="F12" s="229"/>
      <c r="G12" s="229"/>
      <c r="H12" s="229"/>
      <c r="I12" s="229"/>
    </row>
    <row r="13" spans="2:10" ht="8.25" customHeight="1">
      <c r="B13" s="23"/>
      <c r="C13" s="22"/>
      <c r="D13" s="22"/>
      <c r="E13" s="22"/>
      <c r="F13" s="22"/>
      <c r="G13" s="22"/>
      <c r="H13" s="22"/>
      <c r="I13" s="22"/>
    </row>
    <row r="14" spans="2:10" ht="19.5" customHeight="1">
      <c r="B14" s="24" t="s">
        <v>39</v>
      </c>
      <c r="C14" s="22"/>
      <c r="D14" s="22"/>
      <c r="E14" s="22"/>
      <c r="F14" s="22"/>
      <c r="G14" s="22"/>
      <c r="H14" s="22"/>
      <c r="I14" s="22"/>
    </row>
    <row r="15" spans="2:10" s="4" customFormat="1" ht="31.5" customHeight="1">
      <c r="B15" s="230" t="s">
        <v>40</v>
      </c>
      <c r="C15" s="230"/>
      <c r="D15" s="230"/>
      <c r="E15" s="230"/>
      <c r="F15" s="230"/>
      <c r="G15" s="230"/>
      <c r="H15" s="230"/>
      <c r="I15" s="230"/>
      <c r="J15" s="13"/>
    </row>
    <row r="16" spans="2:10" s="4" customFormat="1" ht="60.75" customHeight="1">
      <c r="B16" s="226" t="s">
        <v>122</v>
      </c>
      <c r="C16" s="226"/>
      <c r="D16" s="226"/>
      <c r="E16" s="226"/>
      <c r="F16" s="226"/>
      <c r="G16" s="226"/>
      <c r="H16" s="226"/>
      <c r="I16" s="226"/>
    </row>
    <row r="17" spans="2:10" s="4" customFormat="1" ht="45.75" customHeight="1">
      <c r="B17" s="226" t="s">
        <v>156</v>
      </c>
      <c r="C17" s="226"/>
      <c r="D17" s="226"/>
      <c r="E17" s="226"/>
      <c r="F17" s="226"/>
      <c r="G17" s="226"/>
      <c r="H17" s="226"/>
      <c r="I17" s="226"/>
    </row>
    <row r="18" spans="2:10" s="4" customFormat="1" ht="42" customHeight="1">
      <c r="B18" s="225" t="s">
        <v>154</v>
      </c>
      <c r="C18" s="225"/>
      <c r="D18" s="225"/>
      <c r="E18" s="225"/>
      <c r="F18" s="225"/>
      <c r="G18" s="225"/>
      <c r="H18" s="225"/>
      <c r="I18" s="225"/>
    </row>
    <row r="19" spans="2:10" s="4" customFormat="1" ht="27.95" customHeight="1">
      <c r="B19" s="225" t="s">
        <v>155</v>
      </c>
      <c r="C19" s="225"/>
      <c r="D19" s="225"/>
      <c r="E19" s="225"/>
      <c r="F19" s="225"/>
      <c r="G19" s="225"/>
      <c r="H19" s="225"/>
      <c r="I19" s="225"/>
      <c r="J19" s="13"/>
    </row>
    <row r="20" spans="2:10" ht="15.75" customHeight="1">
      <c r="B20" s="20"/>
      <c r="C20" s="22"/>
      <c r="D20" s="22"/>
      <c r="E20" s="22"/>
      <c r="F20" s="22"/>
      <c r="G20" s="22"/>
      <c r="H20" s="22"/>
      <c r="I20" s="22"/>
    </row>
    <row r="21" spans="2:10" ht="27.95" customHeight="1">
      <c r="B21" s="227" t="s">
        <v>56</v>
      </c>
      <c r="C21" s="227"/>
      <c r="D21" s="227"/>
      <c r="E21" s="227"/>
      <c r="F21" s="227"/>
      <c r="G21" s="227"/>
      <c r="H21" s="227"/>
      <c r="I21" s="227"/>
    </row>
    <row r="22" spans="2:10" ht="27.95" customHeight="1">
      <c r="B22" s="225" t="s">
        <v>124</v>
      </c>
      <c r="C22" s="225"/>
      <c r="D22" s="225"/>
      <c r="E22" s="225"/>
      <c r="F22" s="225"/>
      <c r="G22" s="225"/>
      <c r="H22" s="225"/>
      <c r="I22" s="225"/>
    </row>
    <row r="23" spans="2:10" ht="210" customHeight="1">
      <c r="B23" s="226" t="s">
        <v>138</v>
      </c>
      <c r="C23" s="226"/>
      <c r="D23" s="226"/>
      <c r="E23" s="226"/>
      <c r="F23" s="226"/>
      <c r="G23" s="226"/>
      <c r="H23" s="226"/>
      <c r="I23" s="226"/>
    </row>
    <row r="24" spans="2:10" ht="15.6" customHeight="1">
      <c r="B24" s="231" t="s">
        <v>41</v>
      </c>
      <c r="C24" s="231"/>
      <c r="D24" s="231"/>
      <c r="E24" s="231"/>
      <c r="F24" s="231"/>
      <c r="G24" s="231"/>
      <c r="H24" s="231"/>
      <c r="I24" s="231"/>
    </row>
    <row r="25" spans="2:10" ht="31.9" customHeight="1">
      <c r="B25" s="226" t="s">
        <v>125</v>
      </c>
      <c r="C25" s="226"/>
      <c r="D25" s="226"/>
      <c r="E25" s="226"/>
      <c r="F25" s="226"/>
      <c r="G25" s="226"/>
      <c r="H25" s="226"/>
      <c r="I25" s="226"/>
      <c r="J25" s="2"/>
    </row>
    <row r="26" spans="2:10" ht="27.95" customHeight="1">
      <c r="B26" s="25"/>
      <c r="C26" s="22"/>
      <c r="D26" s="22"/>
      <c r="E26" s="22"/>
      <c r="F26" s="22"/>
      <c r="G26" s="22"/>
      <c r="H26" s="22"/>
      <c r="I26" s="22"/>
    </row>
    <row r="27" spans="2:10" ht="27.95" customHeight="1"/>
    <row r="28" spans="2:10" ht="27.95" customHeight="1"/>
    <row r="29" spans="2:10" ht="27.95" customHeight="1"/>
    <row r="30" spans="2:10" ht="27.95" customHeight="1"/>
    <row r="31" spans="2:10" ht="27.95" customHeight="1"/>
    <row r="32" spans="2:10" ht="27.95" customHeight="1"/>
    <row r="33" ht="27.95" customHeight="1"/>
    <row r="34" ht="27.95" customHeight="1"/>
    <row r="35" ht="27.95" customHeight="1"/>
    <row r="36" ht="27.95" customHeight="1"/>
    <row r="37" ht="27.95" customHeight="1"/>
    <row r="38" ht="27.95" customHeight="1"/>
    <row r="39" ht="27.95" customHeight="1"/>
    <row r="40" ht="27.95" customHeight="1"/>
    <row r="41" ht="27.95" customHeight="1"/>
    <row r="42" ht="27.95" customHeight="1"/>
    <row r="43" ht="27.95" customHeight="1"/>
    <row r="44" ht="27.95" customHeight="1"/>
    <row r="45" ht="27.95" customHeight="1"/>
    <row r="46" ht="27.95" customHeight="1"/>
    <row r="47" ht="27.95" customHeight="1"/>
    <row r="48" ht="27.95" customHeight="1"/>
    <row r="49" ht="27.95" customHeight="1"/>
  </sheetData>
  <sheetProtection algorithmName="SHA-512" hashValue="fjlpsLiL9noVe9QnsuxRFIfjGLyzU9NmKrcTfMnUB21vJDQZDcd5kZmpnWcFaiqhFqcxvrd8gyNfYzD2YpiSdQ==" saltValue="BBOKdPWozWy/1fJnoEp4MA==" spinCount="100000" sheet="1" objects="1" scenarios="1"/>
  <mergeCells count="13">
    <mergeCell ref="B7:I7"/>
    <mergeCell ref="B19:I19"/>
    <mergeCell ref="B22:I22"/>
    <mergeCell ref="B25:I25"/>
    <mergeCell ref="B21:I21"/>
    <mergeCell ref="B18:I18"/>
    <mergeCell ref="B11:I11"/>
    <mergeCell ref="B12:I12"/>
    <mergeCell ref="B15:I15"/>
    <mergeCell ref="B16:I16"/>
    <mergeCell ref="B23:I23"/>
    <mergeCell ref="B24:I24"/>
    <mergeCell ref="B17:I17"/>
  </mergeCells>
  <hyperlinks>
    <hyperlink ref="B24" r:id="rId1" xr:uid="{00000000-0004-0000-0000-000000000000}"/>
  </hyperlinks>
  <pageMargins left="0.51181102362204722" right="0.51181102362204722" top="0.74803149606299213" bottom="0.74803149606299213" header="0.31496062992125984" footer="0.31496062992125984"/>
  <pageSetup orientation="portrait" verticalDpi="4294967295"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49"/>
  <sheetViews>
    <sheetView topLeftCell="A22" zoomScaleNormal="100" workbookViewId="0">
      <selection activeCell="D32" sqref="D32"/>
    </sheetView>
  </sheetViews>
  <sheetFormatPr baseColWidth="10" defaultRowHeight="12.75"/>
  <cols>
    <col min="1" max="1" width="2.5703125" customWidth="1"/>
    <col min="2" max="2" width="14.5703125" customWidth="1"/>
    <col min="3" max="3" width="16.140625" customWidth="1"/>
    <col min="4" max="4" width="13.5703125" customWidth="1"/>
    <col min="5" max="5" width="17.5703125" customWidth="1"/>
    <col min="6" max="6" width="4.28515625" customWidth="1"/>
  </cols>
  <sheetData>
    <row r="1" spans="1:6">
      <c r="A1" s="20"/>
      <c r="B1" s="20"/>
      <c r="C1" s="20"/>
      <c r="D1" s="20"/>
      <c r="E1" s="20"/>
      <c r="F1" s="20"/>
    </row>
    <row r="2" spans="1:6" ht="15.75">
      <c r="A2" s="20"/>
      <c r="B2" s="243" t="s">
        <v>46</v>
      </c>
      <c r="C2" s="243"/>
      <c r="D2" s="243"/>
      <c r="E2" s="243"/>
      <c r="F2" s="20"/>
    </row>
    <row r="3" spans="1:6">
      <c r="A3" s="20"/>
      <c r="B3" s="20"/>
      <c r="C3" s="20"/>
      <c r="D3" s="20"/>
      <c r="E3" s="20"/>
      <c r="F3" s="20"/>
    </row>
    <row r="4" spans="1:6" ht="15" customHeight="1">
      <c r="A4" s="20"/>
      <c r="B4" s="247"/>
      <c r="C4" s="247"/>
      <c r="D4" s="120" t="s">
        <v>47</v>
      </c>
      <c r="E4" s="120" t="s">
        <v>43</v>
      </c>
      <c r="F4" s="20"/>
    </row>
    <row r="5" spans="1:6" ht="14.25">
      <c r="A5" s="20"/>
      <c r="B5" s="236" t="s">
        <v>19</v>
      </c>
      <c r="C5" s="236"/>
      <c r="D5" s="26">
        <v>19995</v>
      </c>
      <c r="E5" s="27" t="s">
        <v>71</v>
      </c>
      <c r="F5" s="20"/>
    </row>
    <row r="6" spans="1:6">
      <c r="A6" s="20"/>
      <c r="B6" s="248" t="s">
        <v>22</v>
      </c>
      <c r="C6" s="248"/>
      <c r="D6" s="28">
        <v>0.06</v>
      </c>
      <c r="E6" s="27"/>
      <c r="F6" s="20"/>
    </row>
    <row r="7" spans="1:6">
      <c r="A7" s="20"/>
      <c r="B7" s="29"/>
      <c r="C7" s="30"/>
      <c r="D7" s="31"/>
      <c r="E7" s="32"/>
      <c r="F7" s="20"/>
    </row>
    <row r="8" spans="1:6" ht="16.5" customHeight="1">
      <c r="A8" s="20"/>
      <c r="B8" s="249" t="s">
        <v>26</v>
      </c>
      <c r="C8" s="249"/>
      <c r="D8" s="249"/>
      <c r="E8" s="249"/>
      <c r="F8" s="20"/>
    </row>
    <row r="9" spans="1:6">
      <c r="A9" s="20"/>
      <c r="B9" s="33" t="s">
        <v>27</v>
      </c>
      <c r="C9" s="34"/>
      <c r="D9" s="35">
        <v>0.98</v>
      </c>
      <c r="E9" s="36"/>
      <c r="F9" s="20"/>
    </row>
    <row r="10" spans="1:6" ht="12.75" customHeight="1">
      <c r="A10" s="20"/>
      <c r="B10" s="253" t="s">
        <v>28</v>
      </c>
      <c r="C10" s="254"/>
      <c r="D10" s="35">
        <v>0.68</v>
      </c>
      <c r="E10" s="37"/>
      <c r="F10" s="20"/>
    </row>
    <row r="11" spans="1:6">
      <c r="A11" s="20"/>
      <c r="B11" s="33" t="s">
        <v>29</v>
      </c>
      <c r="C11" s="34"/>
      <c r="D11" s="35">
        <v>0.62</v>
      </c>
      <c r="E11" s="36"/>
      <c r="F11" s="20"/>
    </row>
    <row r="12" spans="1:6">
      <c r="A12" s="20"/>
      <c r="B12" s="250"/>
      <c r="C12" s="251"/>
      <c r="D12" s="251"/>
      <c r="E12" s="252"/>
      <c r="F12" s="20"/>
    </row>
    <row r="13" spans="1:6">
      <c r="A13" s="20"/>
      <c r="B13" s="38" t="s">
        <v>30</v>
      </c>
      <c r="C13" s="39"/>
      <c r="D13" s="40">
        <v>1.01</v>
      </c>
      <c r="E13" s="41"/>
      <c r="F13" s="20"/>
    </row>
    <row r="14" spans="1:6">
      <c r="A14" s="20"/>
      <c r="B14" s="42" t="s">
        <v>48</v>
      </c>
      <c r="C14" s="42"/>
      <c r="D14" s="42"/>
      <c r="E14" s="42"/>
      <c r="F14" s="20"/>
    </row>
    <row r="15" spans="1:6">
      <c r="A15" s="20"/>
      <c r="B15" s="20"/>
      <c r="C15" s="20"/>
      <c r="D15" s="20"/>
      <c r="E15" s="20"/>
      <c r="F15" s="20"/>
    </row>
    <row r="16" spans="1:6" ht="15.75">
      <c r="A16" s="20"/>
      <c r="B16" s="243" t="s">
        <v>70</v>
      </c>
      <c r="C16" s="243"/>
      <c r="D16" s="243"/>
      <c r="E16" s="243"/>
      <c r="F16" s="20"/>
    </row>
    <row r="17" spans="1:7">
      <c r="A17" s="20"/>
      <c r="B17" s="20"/>
      <c r="C17" s="20"/>
      <c r="D17" s="20"/>
      <c r="E17" s="20"/>
      <c r="F17" s="20"/>
    </row>
    <row r="18" spans="1:7" ht="15.95" customHeight="1">
      <c r="A18" s="20"/>
      <c r="B18" s="240" t="s">
        <v>42</v>
      </c>
      <c r="C18" s="241"/>
      <c r="D18" s="241"/>
      <c r="E18" s="244"/>
      <c r="F18" s="20"/>
    </row>
    <row r="19" spans="1:7" ht="15" customHeight="1">
      <c r="A19" s="20"/>
      <c r="B19" s="236"/>
      <c r="C19" s="236"/>
      <c r="D19" s="9" t="s">
        <v>49</v>
      </c>
      <c r="E19" s="16" t="s">
        <v>43</v>
      </c>
      <c r="F19" s="20"/>
    </row>
    <row r="20" spans="1:7">
      <c r="A20" s="20"/>
      <c r="B20" s="236" t="s">
        <v>52</v>
      </c>
      <c r="C20" s="236"/>
      <c r="D20" s="43">
        <v>2.9849999999999999</v>
      </c>
      <c r="E20" s="27" t="s">
        <v>63</v>
      </c>
      <c r="F20" s="20"/>
      <c r="G20" s="14"/>
    </row>
    <row r="21" spans="1:7">
      <c r="A21" s="20"/>
      <c r="B21" s="245" t="s">
        <v>60</v>
      </c>
      <c r="C21" s="245"/>
      <c r="D21" s="245"/>
      <c r="E21" s="245"/>
      <c r="F21" s="20"/>
    </row>
    <row r="22" spans="1:7">
      <c r="A22" s="20"/>
      <c r="B22" s="246"/>
      <c r="C22" s="246"/>
      <c r="D22" s="246"/>
      <c r="E22" s="246"/>
      <c r="F22" s="20"/>
    </row>
    <row r="23" spans="1:7">
      <c r="A23" s="20"/>
      <c r="B23" s="20"/>
      <c r="C23" s="20"/>
      <c r="D23" s="20"/>
      <c r="E23" s="20"/>
      <c r="F23" s="20"/>
    </row>
    <row r="24" spans="1:7">
      <c r="A24" s="20"/>
      <c r="B24" s="240" t="s">
        <v>103</v>
      </c>
      <c r="C24" s="241"/>
      <c r="D24" s="241"/>
      <c r="E24" s="244"/>
      <c r="F24" s="20"/>
    </row>
    <row r="25" spans="1:7">
      <c r="A25" s="20"/>
      <c r="B25" s="236"/>
      <c r="C25" s="236"/>
      <c r="D25" s="9" t="s">
        <v>49</v>
      </c>
      <c r="E25" s="16" t="s">
        <v>43</v>
      </c>
      <c r="F25" s="20"/>
    </row>
    <row r="26" spans="1:7">
      <c r="A26" s="20"/>
      <c r="B26" s="239" t="s">
        <v>104</v>
      </c>
      <c r="C26" s="239"/>
      <c r="D26" s="44">
        <v>12100</v>
      </c>
      <c r="E26" s="27" t="s">
        <v>64</v>
      </c>
      <c r="F26" s="20"/>
      <c r="G26" s="14"/>
    </row>
    <row r="27" spans="1:7">
      <c r="A27" s="20"/>
      <c r="B27" s="27" t="s">
        <v>105</v>
      </c>
      <c r="C27" s="27"/>
      <c r="D27" s="45">
        <v>860.42</v>
      </c>
      <c r="E27" s="27" t="s">
        <v>106</v>
      </c>
      <c r="F27" s="20"/>
      <c r="G27" s="14"/>
    </row>
    <row r="28" spans="1:7">
      <c r="A28" s="20"/>
      <c r="B28" s="46"/>
      <c r="C28" s="46"/>
      <c r="D28" s="47"/>
      <c r="E28" s="46"/>
      <c r="F28" s="20"/>
      <c r="G28" s="14"/>
    </row>
    <row r="29" spans="1:7">
      <c r="A29" s="20"/>
      <c r="B29" s="20"/>
      <c r="C29" s="20"/>
      <c r="D29" s="20"/>
      <c r="E29" s="20"/>
      <c r="F29" s="20"/>
    </row>
    <row r="30" spans="1:7">
      <c r="A30" s="20"/>
      <c r="B30" s="240" t="s">
        <v>123</v>
      </c>
      <c r="C30" s="241"/>
      <c r="D30" s="241"/>
      <c r="E30" s="244"/>
      <c r="F30" s="20"/>
    </row>
    <row r="31" spans="1:7">
      <c r="A31" s="20"/>
      <c r="B31" s="236"/>
      <c r="C31" s="236"/>
      <c r="D31" s="9" t="s">
        <v>164</v>
      </c>
      <c r="E31" s="16" t="s">
        <v>43</v>
      </c>
      <c r="F31" s="20"/>
    </row>
    <row r="32" spans="1:7" ht="15.75" customHeight="1">
      <c r="A32" s="20"/>
      <c r="B32" s="239" t="s">
        <v>65</v>
      </c>
      <c r="C32" s="239"/>
      <c r="D32" s="220">
        <v>2</v>
      </c>
      <c r="E32" s="27" t="s">
        <v>66</v>
      </c>
      <c r="F32" s="20"/>
    </row>
    <row r="33" spans="1:6">
      <c r="A33" s="20"/>
      <c r="B33" s="239" t="s">
        <v>67</v>
      </c>
      <c r="C33" s="239"/>
      <c r="D33" s="221">
        <v>67</v>
      </c>
      <c r="E33" s="27" t="s">
        <v>99</v>
      </c>
      <c r="F33" s="20"/>
    </row>
    <row r="34" spans="1:6" ht="28.5" customHeight="1">
      <c r="A34" s="20"/>
      <c r="B34" s="242" t="s">
        <v>68</v>
      </c>
      <c r="C34" s="242"/>
      <c r="D34" s="222">
        <v>3.7999999999999999E-2</v>
      </c>
      <c r="E34" s="27" t="s">
        <v>100</v>
      </c>
      <c r="F34" s="20"/>
    </row>
    <row r="35" spans="1:6">
      <c r="A35" s="20"/>
      <c r="B35" s="239" t="s">
        <v>69</v>
      </c>
      <c r="C35" s="239"/>
      <c r="D35" s="223">
        <v>0.8</v>
      </c>
      <c r="E35" s="27"/>
      <c r="F35" s="20"/>
    </row>
    <row r="36" spans="1:6" ht="42" customHeight="1">
      <c r="A36" s="20"/>
      <c r="B36" s="232" t="s">
        <v>163</v>
      </c>
      <c r="C36" s="233"/>
      <c r="D36" s="233"/>
      <c r="E36" s="234"/>
      <c r="F36" s="20"/>
    </row>
    <row r="37" spans="1:6">
      <c r="A37" s="20"/>
      <c r="B37" s="20"/>
      <c r="C37" s="20"/>
      <c r="D37" s="48"/>
      <c r="E37" s="20"/>
      <c r="F37" s="20"/>
    </row>
    <row r="38" spans="1:6">
      <c r="A38" s="20"/>
      <c r="B38" s="20"/>
      <c r="C38" s="20"/>
      <c r="D38" s="48"/>
      <c r="E38" s="20"/>
      <c r="F38" s="20"/>
    </row>
    <row r="39" spans="1:6">
      <c r="A39" s="20"/>
      <c r="B39" s="20"/>
      <c r="C39" s="20"/>
      <c r="D39" s="20"/>
      <c r="E39" s="20"/>
      <c r="F39" s="20"/>
    </row>
    <row r="40" spans="1:6">
      <c r="A40" s="20"/>
      <c r="B40" s="240" t="s">
        <v>126</v>
      </c>
      <c r="C40" s="241"/>
      <c r="D40" s="178" t="s">
        <v>127</v>
      </c>
      <c r="E40" s="20"/>
      <c r="F40" s="20"/>
    </row>
    <row r="41" spans="1:6">
      <c r="A41" s="20"/>
      <c r="B41" s="236" t="s">
        <v>130</v>
      </c>
      <c r="C41" s="236"/>
      <c r="D41" s="177"/>
      <c r="E41" s="20"/>
      <c r="F41" s="20"/>
    </row>
    <row r="42" spans="1:6">
      <c r="A42" s="20"/>
      <c r="B42" s="179"/>
      <c r="C42" s="180" t="s">
        <v>131</v>
      </c>
      <c r="D42" s="177">
        <v>20</v>
      </c>
      <c r="E42" s="20"/>
      <c r="F42" s="20"/>
    </row>
    <row r="43" spans="1:6">
      <c r="A43" s="20"/>
      <c r="B43" s="179"/>
      <c r="C43" s="180" t="s">
        <v>132</v>
      </c>
      <c r="D43" s="177">
        <v>15</v>
      </c>
      <c r="E43" s="20"/>
      <c r="F43" s="20"/>
    </row>
    <row r="44" spans="1:6">
      <c r="A44" s="20"/>
      <c r="B44" s="239" t="s">
        <v>133</v>
      </c>
      <c r="C44" s="239"/>
      <c r="D44" s="177">
        <v>15</v>
      </c>
      <c r="E44" s="20"/>
      <c r="F44" s="20"/>
    </row>
    <row r="45" spans="1:6">
      <c r="A45" s="20"/>
      <c r="B45" s="237" t="s">
        <v>134</v>
      </c>
      <c r="C45" s="238"/>
      <c r="D45" s="177">
        <v>15</v>
      </c>
      <c r="E45" s="20"/>
      <c r="F45" s="20"/>
    </row>
    <row r="46" spans="1:6">
      <c r="A46" s="20"/>
      <c r="B46" s="239" t="s">
        <v>128</v>
      </c>
      <c r="C46" s="239"/>
      <c r="D46" s="177">
        <v>15</v>
      </c>
      <c r="E46" s="20"/>
      <c r="F46" s="20"/>
    </row>
    <row r="47" spans="1:6" ht="11.25" customHeight="1">
      <c r="A47" s="20"/>
      <c r="B47" s="235" t="s">
        <v>129</v>
      </c>
      <c r="C47" s="235"/>
      <c r="D47" s="46"/>
      <c r="E47" s="20"/>
      <c r="F47" s="20"/>
    </row>
    <row r="48" spans="1:6">
      <c r="A48" s="20"/>
      <c r="B48" s="235"/>
      <c r="C48" s="235"/>
      <c r="D48" s="46"/>
      <c r="E48" s="20"/>
      <c r="F48" s="20"/>
    </row>
    <row r="49" spans="1:6">
      <c r="A49" s="3"/>
      <c r="B49" s="181"/>
      <c r="C49" s="181"/>
      <c r="D49" s="181"/>
      <c r="E49" s="3"/>
      <c r="F49" s="3"/>
    </row>
  </sheetData>
  <mergeCells count="29">
    <mergeCell ref="B2:E2"/>
    <mergeCell ref="B19:C19"/>
    <mergeCell ref="B18:E18"/>
    <mergeCell ref="B4:C4"/>
    <mergeCell ref="B5:C5"/>
    <mergeCell ref="B6:C6"/>
    <mergeCell ref="B8:E8"/>
    <mergeCell ref="B12:E12"/>
    <mergeCell ref="B10:C10"/>
    <mergeCell ref="B32:C32"/>
    <mergeCell ref="B33:C33"/>
    <mergeCell ref="B34:C34"/>
    <mergeCell ref="B35:C35"/>
    <mergeCell ref="B16:E16"/>
    <mergeCell ref="B24:E24"/>
    <mergeCell ref="B25:C25"/>
    <mergeCell ref="B26:C26"/>
    <mergeCell ref="B30:E30"/>
    <mergeCell ref="B31:C31"/>
    <mergeCell ref="B21:E22"/>
    <mergeCell ref="B20:C20"/>
    <mergeCell ref="B36:E36"/>
    <mergeCell ref="B48:C48"/>
    <mergeCell ref="B41:C41"/>
    <mergeCell ref="B45:C45"/>
    <mergeCell ref="B46:C46"/>
    <mergeCell ref="B40:C40"/>
    <mergeCell ref="B44:C44"/>
    <mergeCell ref="B47:C47"/>
  </mergeCells>
  <printOptions horizontalCentered="1" verticalCentered="1"/>
  <pageMargins left="0.70866141732283472" right="0.70866141732283472" top="0.74803149606299213" bottom="0.74803149606299213" header="0.31496062992125984" footer="0.31496062992125984"/>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12">
    <pageSetUpPr fitToPage="1"/>
  </sheetPr>
  <dimension ref="A1:EH80"/>
  <sheetViews>
    <sheetView tabSelected="1" zoomScale="80" zoomScaleNormal="80" workbookViewId="0">
      <selection activeCell="D3" sqref="D3"/>
    </sheetView>
  </sheetViews>
  <sheetFormatPr baseColWidth="10" defaultColWidth="10.85546875" defaultRowHeight="12.75"/>
  <cols>
    <col min="1" max="1" width="25.7109375" style="50" customWidth="1"/>
    <col min="2" max="3" width="12.85546875" style="50" customWidth="1"/>
    <col min="4" max="4" width="15.42578125" style="50" customWidth="1"/>
    <col min="5" max="5" width="12.28515625" style="50" customWidth="1"/>
    <col min="6" max="6" width="25.140625" style="51" customWidth="1"/>
    <col min="7" max="7" width="15.7109375" style="50" customWidth="1"/>
    <col min="8" max="8" width="13.7109375" style="50" customWidth="1"/>
    <col min="9" max="9" width="13.7109375" style="52" customWidth="1"/>
    <col min="10" max="10" width="15.85546875" style="50" customWidth="1"/>
    <col min="11" max="11" width="4.28515625" style="50" customWidth="1"/>
    <col min="12" max="12" width="25.28515625" style="50" customWidth="1"/>
    <col min="13" max="13" width="15.7109375" style="50" customWidth="1"/>
    <col min="14" max="14" width="17" style="50" customWidth="1"/>
    <col min="15" max="15" width="13.28515625" style="50" customWidth="1"/>
    <col min="16" max="18" width="15.7109375" style="50" customWidth="1"/>
    <col min="19" max="19" width="13.7109375" style="50" customWidth="1"/>
    <col min="20" max="16384" width="10.85546875" style="50"/>
  </cols>
  <sheetData>
    <row r="1" spans="1:14" ht="12" customHeight="1"/>
    <row r="2" spans="1:14" s="55" customFormat="1" ht="27.75" customHeight="1">
      <c r="A2" s="171" t="s">
        <v>31</v>
      </c>
      <c r="B2" s="54"/>
      <c r="C2" s="54"/>
      <c r="D2" s="285" t="s">
        <v>165</v>
      </c>
      <c r="E2" s="285"/>
      <c r="F2" s="285"/>
      <c r="G2" s="285"/>
      <c r="H2" s="285"/>
      <c r="I2" s="285"/>
      <c r="J2" s="285"/>
      <c r="K2" s="285"/>
      <c r="L2" s="285"/>
    </row>
    <row r="3" spans="1:14" s="55" customFormat="1" ht="21.75" customHeight="1">
      <c r="A3" s="171" t="s">
        <v>32</v>
      </c>
      <c r="B3" s="54"/>
      <c r="C3" s="54"/>
      <c r="D3" s="49"/>
      <c r="E3" s="56"/>
      <c r="F3" s="56"/>
      <c r="G3" s="56"/>
      <c r="H3" s="56"/>
      <c r="I3" s="56"/>
      <c r="J3" s="56"/>
    </row>
    <row r="6" spans="1:14" s="55" customFormat="1" ht="18.75">
      <c r="A6" s="57" t="s">
        <v>23</v>
      </c>
      <c r="B6" s="53"/>
      <c r="C6" s="53"/>
      <c r="D6" s="53"/>
      <c r="E6" s="53"/>
      <c r="F6" s="53"/>
      <c r="G6" s="53"/>
      <c r="H6" s="53"/>
      <c r="I6" s="58"/>
      <c r="J6" s="53"/>
    </row>
    <row r="7" spans="1:14" s="55" customFormat="1" ht="15.75">
      <c r="A7" s="53"/>
      <c r="B7" s="53"/>
      <c r="C7" s="53"/>
      <c r="D7" s="53"/>
      <c r="E7" s="53"/>
      <c r="F7" s="53"/>
      <c r="G7" s="53"/>
      <c r="H7" s="53"/>
      <c r="I7" s="58"/>
      <c r="J7" s="53"/>
    </row>
    <row r="8" spans="1:14" s="55" customFormat="1" ht="24.75" customHeight="1">
      <c r="A8" s="54"/>
      <c r="B8" s="54"/>
      <c r="C8" s="54"/>
      <c r="D8" s="172" t="s">
        <v>111</v>
      </c>
      <c r="E8" s="140" t="s">
        <v>43</v>
      </c>
      <c r="F8" s="56"/>
      <c r="G8" s="56"/>
      <c r="H8" s="56"/>
      <c r="I8" s="56"/>
      <c r="J8" s="56"/>
      <c r="L8" s="59"/>
      <c r="M8" s="59"/>
    </row>
    <row r="9" spans="1:14" ht="18" customHeight="1">
      <c r="A9" s="279" t="s">
        <v>110</v>
      </c>
      <c r="B9" s="279"/>
      <c r="C9" s="278"/>
      <c r="D9" s="112"/>
      <c r="E9" s="60" t="s">
        <v>53</v>
      </c>
      <c r="F9" s="50"/>
      <c r="G9" s="61"/>
      <c r="H9" s="287"/>
      <c r="I9" s="287"/>
      <c r="J9" s="62"/>
      <c r="K9" s="63"/>
      <c r="L9" s="286"/>
      <c r="M9" s="286"/>
      <c r="N9" s="292"/>
    </row>
    <row r="10" spans="1:14" ht="21" customHeight="1">
      <c r="A10" s="277" t="s">
        <v>118</v>
      </c>
      <c r="B10" s="277"/>
      <c r="C10" s="278"/>
      <c r="D10" s="113">
        <f>+$D$9/15</f>
        <v>0</v>
      </c>
      <c r="E10" s="60" t="s">
        <v>54</v>
      </c>
      <c r="F10" s="64"/>
      <c r="G10" s="61"/>
      <c r="H10" s="65"/>
      <c r="I10" s="65"/>
      <c r="J10" s="62"/>
      <c r="K10" s="63"/>
      <c r="L10" s="66"/>
      <c r="M10" s="66"/>
      <c r="N10" s="292"/>
    </row>
    <row r="11" spans="1:14" ht="18" customHeight="1">
      <c r="A11" s="279" t="s">
        <v>92</v>
      </c>
      <c r="B11" s="279"/>
      <c r="C11" s="278"/>
      <c r="D11" s="114"/>
      <c r="E11" s="60"/>
      <c r="F11" s="50"/>
      <c r="G11" s="61"/>
      <c r="H11" s="65"/>
      <c r="I11" s="65"/>
      <c r="J11" s="62"/>
      <c r="K11" s="63"/>
      <c r="L11" s="66"/>
      <c r="M11" s="66"/>
      <c r="N11" s="292"/>
    </row>
    <row r="12" spans="1:14" ht="18" customHeight="1">
      <c r="A12" s="185"/>
      <c r="B12" s="186"/>
      <c r="C12" s="186"/>
      <c r="D12" s="68"/>
      <c r="E12" s="195"/>
      <c r="F12" s="50"/>
      <c r="G12" s="61"/>
      <c r="H12" s="184"/>
      <c r="I12" s="184"/>
      <c r="J12" s="62"/>
      <c r="K12" s="63"/>
      <c r="L12" s="183"/>
      <c r="M12" s="183"/>
      <c r="N12" s="187"/>
    </row>
    <row r="13" spans="1:14" ht="15" customHeight="1">
      <c r="A13" s="67"/>
      <c r="B13" s="68"/>
      <c r="C13" s="68"/>
      <c r="D13" s="68"/>
      <c r="E13" s="68"/>
      <c r="F13" s="196" t="s">
        <v>145</v>
      </c>
      <c r="G13" s="61"/>
      <c r="H13" s="65"/>
      <c r="I13" s="65"/>
      <c r="J13" s="62"/>
      <c r="K13" s="63"/>
      <c r="L13" s="196" t="s">
        <v>146</v>
      </c>
      <c r="M13" s="66"/>
      <c r="N13" s="69"/>
    </row>
    <row r="14" spans="1:14" ht="15" customHeight="1">
      <c r="F14" s="197" t="s">
        <v>113</v>
      </c>
      <c r="G14" s="70">
        <f>+D27</f>
        <v>0</v>
      </c>
      <c r="H14" s="142" t="s">
        <v>119</v>
      </c>
      <c r="I14" s="68"/>
      <c r="J14" s="207"/>
      <c r="L14" s="197" t="s">
        <v>113</v>
      </c>
      <c r="M14" s="71">
        <f>+D32</f>
        <v>0</v>
      </c>
      <c r="N14" s="141" t="s">
        <v>119</v>
      </c>
    </row>
    <row r="15" spans="1:14" ht="18" customHeight="1">
      <c r="F15" s="72" t="s">
        <v>157</v>
      </c>
      <c r="G15" s="116"/>
      <c r="H15" s="73" t="s">
        <v>61</v>
      </c>
      <c r="I15" s="50"/>
      <c r="L15" s="72" t="s">
        <v>157</v>
      </c>
      <c r="M15" s="116"/>
      <c r="N15" s="73" t="s">
        <v>61</v>
      </c>
    </row>
    <row r="16" spans="1:14" ht="18" customHeight="1">
      <c r="F16" s="72" t="s">
        <v>93</v>
      </c>
      <c r="G16" s="117">
        <f>G15/(('Precios Sociales y Factores'!$D$26/'Precios Sociales y Factores'!$D$27)*'Precios Sociales y Factores'!$D$35)</f>
        <v>0</v>
      </c>
      <c r="H16" s="73" t="s">
        <v>62</v>
      </c>
      <c r="I16" s="50"/>
      <c r="L16" s="72" t="s">
        <v>93</v>
      </c>
      <c r="M16" s="117">
        <f>M15/(('Precios Sociales y Factores'!$D$26/'Precios Sociales y Factores'!$D$27)*'Precios Sociales y Factores'!$D$35)</f>
        <v>0</v>
      </c>
      <c r="N16" s="73" t="s">
        <v>62</v>
      </c>
    </row>
    <row r="17" spans="1:131" s="55" customFormat="1" ht="18" customHeight="1">
      <c r="A17" s="57" t="s">
        <v>55</v>
      </c>
      <c r="B17" s="53"/>
      <c r="C17" s="53"/>
      <c r="D17" s="53"/>
      <c r="E17" s="53"/>
      <c r="F17" s="72" t="s">
        <v>94</v>
      </c>
      <c r="G17" s="116"/>
      <c r="H17" s="115" t="s">
        <v>88</v>
      </c>
      <c r="I17" s="58"/>
      <c r="J17" s="53"/>
      <c r="K17" s="53"/>
      <c r="L17" s="72" t="s">
        <v>94</v>
      </c>
      <c r="M17" s="116"/>
      <c r="N17" s="118" t="s">
        <v>88</v>
      </c>
      <c r="O17" s="53"/>
    </row>
    <row r="18" spans="1:131">
      <c r="A18" s="63"/>
      <c r="B18" s="63"/>
      <c r="C18" s="63"/>
      <c r="D18" s="63"/>
      <c r="E18" s="63"/>
      <c r="F18" s="74"/>
    </row>
    <row r="19" spans="1:131" ht="32.25" customHeight="1">
      <c r="A19" s="283" t="s">
        <v>114</v>
      </c>
      <c r="B19" s="283"/>
      <c r="C19" s="283"/>
      <c r="D19" s="283"/>
      <c r="F19" s="291" t="s">
        <v>147</v>
      </c>
      <c r="G19" s="291"/>
      <c r="H19" s="291"/>
      <c r="I19" s="291"/>
      <c r="J19" s="291"/>
      <c r="K19" s="75"/>
      <c r="L19" s="288" t="s">
        <v>148</v>
      </c>
      <c r="M19" s="289"/>
      <c r="N19" s="289"/>
      <c r="O19" s="289"/>
      <c r="P19" s="290"/>
    </row>
    <row r="20" spans="1:131" ht="24" customHeight="1">
      <c r="A20" s="189"/>
      <c r="B20" s="269" t="s">
        <v>139</v>
      </c>
      <c r="C20" s="269" t="s">
        <v>140</v>
      </c>
      <c r="D20" s="269" t="s">
        <v>43</v>
      </c>
      <c r="F20" s="255" t="s">
        <v>24</v>
      </c>
      <c r="G20" s="271" t="s">
        <v>57</v>
      </c>
      <c r="H20" s="273" t="s">
        <v>25</v>
      </c>
      <c r="I20" s="274"/>
      <c r="J20" s="271" t="s">
        <v>109</v>
      </c>
      <c r="K20" s="75"/>
      <c r="L20" s="255" t="s">
        <v>24</v>
      </c>
      <c r="M20" s="255" t="s">
        <v>57</v>
      </c>
      <c r="N20" s="255" t="s">
        <v>25</v>
      </c>
      <c r="O20" s="255"/>
      <c r="P20" s="255" t="s">
        <v>109</v>
      </c>
    </row>
    <row r="21" spans="1:131" ht="22.5" customHeight="1">
      <c r="A21" s="188"/>
      <c r="B21" s="270"/>
      <c r="C21" s="270"/>
      <c r="D21" s="270"/>
      <c r="F21" s="255"/>
      <c r="G21" s="272"/>
      <c r="H21" s="275"/>
      <c r="I21" s="276"/>
      <c r="J21" s="272"/>
      <c r="L21" s="255"/>
      <c r="M21" s="255"/>
      <c r="N21" s="255"/>
      <c r="O21" s="255"/>
      <c r="P21" s="255"/>
    </row>
    <row r="22" spans="1:131" ht="33" customHeight="1">
      <c r="A22" s="191" t="s">
        <v>141</v>
      </c>
      <c r="B22" s="212">
        <v>0</v>
      </c>
      <c r="C22" s="193">
        <f>40*$B$22*30*12</f>
        <v>0</v>
      </c>
      <c r="D22" s="173" t="s">
        <v>86</v>
      </c>
      <c r="F22" s="255"/>
      <c r="G22" s="198" t="s">
        <v>95</v>
      </c>
      <c r="H22" s="199" t="s">
        <v>58</v>
      </c>
      <c r="I22" s="200" t="s">
        <v>17</v>
      </c>
      <c r="J22" s="201" t="s">
        <v>95</v>
      </c>
      <c r="L22" s="255"/>
      <c r="M22" s="198" t="s">
        <v>95</v>
      </c>
      <c r="N22" s="202" t="s">
        <v>58</v>
      </c>
      <c r="O22" s="203" t="s">
        <v>87</v>
      </c>
      <c r="P22" s="198" t="s">
        <v>95</v>
      </c>
      <c r="Q22" s="76"/>
      <c r="R22" s="76"/>
      <c r="S22" s="76"/>
      <c r="T22" s="76"/>
      <c r="U22" s="76"/>
      <c r="V22" s="76"/>
      <c r="W22" s="76"/>
      <c r="X22" s="76"/>
      <c r="Y22" s="76"/>
      <c r="Z22" s="76"/>
      <c r="AA22" s="76"/>
      <c r="AB22" s="76"/>
      <c r="AC22" s="76"/>
      <c r="AD22" s="76"/>
      <c r="AE22" s="76"/>
      <c r="AF22" s="76"/>
      <c r="AG22" s="76"/>
      <c r="AH22" s="76"/>
      <c r="AI22" s="76"/>
      <c r="AJ22" s="76"/>
      <c r="AK22" s="76"/>
      <c r="AL22" s="76"/>
      <c r="AM22" s="76"/>
      <c r="AN22" s="76"/>
      <c r="AO22" s="76"/>
      <c r="AP22" s="76"/>
      <c r="AQ22" s="76"/>
      <c r="AR22" s="76"/>
      <c r="AS22" s="76"/>
      <c r="AT22" s="76"/>
      <c r="AU22" s="76"/>
      <c r="AV22" s="76"/>
      <c r="AW22" s="76"/>
      <c r="AX22" s="76"/>
      <c r="AY22" s="76"/>
      <c r="AZ22" s="76"/>
      <c r="BA22" s="76"/>
      <c r="BB22" s="76"/>
      <c r="BC22" s="76"/>
      <c r="BD22" s="76"/>
      <c r="BE22" s="76"/>
      <c r="BF22" s="76"/>
      <c r="BG22" s="76"/>
      <c r="BH22" s="76"/>
      <c r="BI22" s="76"/>
      <c r="BJ22" s="76"/>
      <c r="BK22" s="76"/>
      <c r="BL22" s="76"/>
      <c r="BM22" s="76"/>
      <c r="BN22" s="76"/>
      <c r="BO22" s="76"/>
      <c r="BP22" s="76"/>
      <c r="BQ22" s="76"/>
      <c r="BR22" s="76"/>
      <c r="BS22" s="76"/>
      <c r="BT22" s="76"/>
      <c r="BU22" s="76"/>
      <c r="BV22" s="76"/>
      <c r="BW22" s="76"/>
      <c r="BX22" s="76"/>
      <c r="BY22" s="76"/>
      <c r="BZ22" s="76"/>
      <c r="CA22" s="76"/>
      <c r="CB22" s="76"/>
      <c r="CC22" s="76"/>
      <c r="CD22" s="76"/>
      <c r="CE22" s="76"/>
      <c r="CF22" s="76"/>
      <c r="CG22" s="76"/>
      <c r="CH22" s="76"/>
      <c r="CI22" s="76"/>
      <c r="CJ22" s="76"/>
      <c r="CK22" s="76"/>
      <c r="CL22" s="76"/>
      <c r="CM22" s="76"/>
      <c r="CN22" s="76"/>
      <c r="CO22" s="76"/>
      <c r="CP22" s="76"/>
      <c r="CQ22" s="76"/>
      <c r="CR22" s="76"/>
      <c r="CS22" s="76"/>
      <c r="CT22" s="76"/>
      <c r="CU22" s="76"/>
      <c r="CV22" s="76"/>
      <c r="CW22" s="76"/>
      <c r="CX22" s="76"/>
      <c r="CY22" s="76"/>
      <c r="CZ22" s="76"/>
      <c r="DA22" s="76"/>
      <c r="DB22" s="76"/>
      <c r="DC22" s="76"/>
      <c r="DD22" s="76"/>
      <c r="DE22" s="76"/>
      <c r="DF22" s="76"/>
      <c r="DG22" s="76"/>
      <c r="DH22" s="76"/>
      <c r="DI22" s="76"/>
      <c r="DJ22" s="76"/>
      <c r="DK22" s="76"/>
      <c r="DL22" s="76"/>
      <c r="DM22" s="76"/>
      <c r="DN22" s="76"/>
      <c r="DO22" s="76"/>
      <c r="DP22" s="76"/>
      <c r="DQ22" s="76"/>
      <c r="DR22" s="76"/>
      <c r="DS22" s="76"/>
      <c r="DT22" s="76"/>
      <c r="DU22" s="76"/>
      <c r="DV22" s="76"/>
      <c r="DW22" s="76"/>
      <c r="DX22" s="76"/>
      <c r="DY22" s="76"/>
      <c r="DZ22" s="76"/>
      <c r="EA22" s="76"/>
    </row>
    <row r="23" spans="1:131" ht="21.6" customHeight="1">
      <c r="A23" s="192" t="s">
        <v>142</v>
      </c>
      <c r="B23" s="212">
        <v>0</v>
      </c>
      <c r="C23" s="193">
        <f>40*$B$23*30*12</f>
        <v>0</v>
      </c>
      <c r="D23" s="173" t="s">
        <v>86</v>
      </c>
      <c r="F23" s="176" t="s">
        <v>2</v>
      </c>
      <c r="G23" s="176">
        <f>(G16*(D10/1.19))</f>
        <v>0</v>
      </c>
      <c r="H23" s="176">
        <f>($G$16*'Precios Sociales y Factores'!$D$20)</f>
        <v>0</v>
      </c>
      <c r="I23" s="215">
        <f>+H23/1000</f>
        <v>0</v>
      </c>
      <c r="J23" s="176">
        <f>+I23*'Precios Sociales y Factores'!$D$5</f>
        <v>0</v>
      </c>
      <c r="K23" s="55"/>
      <c r="L23" s="176" t="s">
        <v>2</v>
      </c>
      <c r="M23" s="176">
        <f>+M16*D10/1.19</f>
        <v>0</v>
      </c>
      <c r="N23" s="176">
        <f>($M$16*'Precios Sociales y Factores'!$D$20)</f>
        <v>0</v>
      </c>
      <c r="O23" s="176">
        <f>+N23/1000</f>
        <v>0</v>
      </c>
      <c r="P23" s="176">
        <f>+O23*'Precios Sociales y Factores'!$D$5</f>
        <v>0</v>
      </c>
      <c r="Q23" s="76"/>
      <c r="R23" s="76"/>
      <c r="S23" s="76"/>
      <c r="T23" s="76"/>
      <c r="U23" s="76"/>
      <c r="V23" s="76"/>
      <c r="W23" s="76"/>
      <c r="X23" s="76"/>
      <c r="Y23" s="76"/>
      <c r="Z23" s="76"/>
      <c r="AA23" s="76"/>
      <c r="AB23" s="76"/>
      <c r="AC23" s="76"/>
      <c r="AD23" s="76"/>
      <c r="AE23" s="76"/>
      <c r="AF23" s="76"/>
      <c r="AG23" s="76"/>
      <c r="AH23" s="76"/>
      <c r="AI23" s="76"/>
      <c r="AJ23" s="76"/>
      <c r="AK23" s="76"/>
      <c r="AL23" s="76"/>
      <c r="AM23" s="76"/>
      <c r="AN23" s="76"/>
      <c r="AO23" s="76"/>
      <c r="AP23" s="76"/>
      <c r="AQ23" s="76"/>
      <c r="AR23" s="76"/>
      <c r="AS23" s="76"/>
      <c r="AT23" s="76"/>
      <c r="AU23" s="76"/>
      <c r="AV23" s="76"/>
      <c r="AW23" s="76"/>
      <c r="AX23" s="76"/>
      <c r="AY23" s="76"/>
      <c r="AZ23" s="76"/>
      <c r="BA23" s="76"/>
      <c r="BB23" s="76"/>
      <c r="BC23" s="76"/>
      <c r="BD23" s="76"/>
      <c r="BE23" s="76"/>
      <c r="BF23" s="76"/>
      <c r="BG23" s="76"/>
      <c r="BH23" s="76"/>
      <c r="BI23" s="76"/>
      <c r="BJ23" s="76"/>
      <c r="BK23" s="76"/>
      <c r="BL23" s="76"/>
      <c r="BM23" s="76"/>
      <c r="BN23" s="76"/>
      <c r="BO23" s="76"/>
      <c r="BP23" s="76"/>
      <c r="BQ23" s="76"/>
      <c r="BR23" s="76"/>
      <c r="BS23" s="76"/>
      <c r="BT23" s="76"/>
      <c r="BU23" s="76"/>
      <c r="BV23" s="76"/>
      <c r="BW23" s="76"/>
      <c r="BX23" s="76"/>
      <c r="BY23" s="76"/>
      <c r="BZ23" s="76"/>
      <c r="CA23" s="76"/>
      <c r="CB23" s="76"/>
      <c r="CC23" s="76"/>
      <c r="CD23" s="76"/>
      <c r="CE23" s="76"/>
      <c r="CF23" s="76"/>
      <c r="CG23" s="76"/>
      <c r="CH23" s="76"/>
      <c r="CI23" s="76"/>
      <c r="CJ23" s="76"/>
      <c r="CK23" s="76"/>
      <c r="CL23" s="76"/>
      <c r="CM23" s="76"/>
      <c r="CN23" s="76"/>
      <c r="CO23" s="76"/>
      <c r="CP23" s="76"/>
      <c r="CQ23" s="76"/>
      <c r="CR23" s="76"/>
      <c r="CS23" s="76"/>
      <c r="CT23" s="76"/>
      <c r="CU23" s="76"/>
      <c r="CV23" s="76"/>
      <c r="CW23" s="76"/>
      <c r="CX23" s="76"/>
      <c r="CY23" s="76"/>
      <c r="CZ23" s="76"/>
      <c r="DA23" s="76"/>
      <c r="DB23" s="76"/>
      <c r="DC23" s="76"/>
      <c r="DD23" s="76"/>
      <c r="DE23" s="76"/>
      <c r="DF23" s="76"/>
      <c r="DG23" s="76"/>
      <c r="DH23" s="76"/>
      <c r="DI23" s="76"/>
      <c r="DJ23" s="76"/>
      <c r="DK23" s="76"/>
      <c r="DL23" s="76"/>
      <c r="DM23" s="76"/>
      <c r="DN23" s="76"/>
      <c r="DO23" s="76"/>
      <c r="DP23" s="76"/>
      <c r="DQ23" s="76"/>
      <c r="DR23" s="76"/>
      <c r="DS23" s="76"/>
      <c r="DT23" s="76"/>
      <c r="DU23" s="76"/>
      <c r="DV23" s="76"/>
      <c r="DW23" s="76"/>
      <c r="DX23" s="76"/>
      <c r="DY23" s="76"/>
      <c r="DZ23" s="76"/>
      <c r="EA23" s="76"/>
    </row>
    <row r="24" spans="1:131" ht="17.25" customHeight="1">
      <c r="A24" s="78"/>
      <c r="B24" s="79"/>
      <c r="C24" s="190"/>
      <c r="F24" s="176" t="s">
        <v>3</v>
      </c>
      <c r="G24" s="176">
        <f>+G23</f>
        <v>0</v>
      </c>
      <c r="H24" s="176">
        <f>($G$16*'Precios Sociales y Factores'!$D$20)</f>
        <v>0</v>
      </c>
      <c r="I24" s="215">
        <f t="shared" ref="I24:I37" si="0">+H24/1000</f>
        <v>0</v>
      </c>
      <c r="J24" s="176">
        <f>+I24*'Precios Sociales y Factores'!$D$5</f>
        <v>0</v>
      </c>
      <c r="K24" s="55"/>
      <c r="L24" s="176" t="s">
        <v>3</v>
      </c>
      <c r="M24" s="176">
        <f>+M23</f>
        <v>0</v>
      </c>
      <c r="N24" s="176">
        <f>($M$16*'Precios Sociales y Factores'!$D$20)</f>
        <v>0</v>
      </c>
      <c r="O24" s="176">
        <f t="shared" ref="O24:O37" si="1">+N24/1000</f>
        <v>0</v>
      </c>
      <c r="P24" s="176">
        <f>+O24*'Precios Sociales y Factores'!$D$5</f>
        <v>0</v>
      </c>
      <c r="Q24" s="76"/>
      <c r="R24" s="76"/>
      <c r="S24" s="76"/>
      <c r="T24" s="76"/>
      <c r="U24" s="76"/>
      <c r="V24" s="76"/>
      <c r="W24" s="76"/>
      <c r="X24" s="76"/>
      <c r="Y24" s="76"/>
      <c r="Z24" s="76"/>
      <c r="AA24" s="76"/>
      <c r="AB24" s="76"/>
      <c r="AC24" s="76"/>
      <c r="AD24" s="76"/>
      <c r="AE24" s="76"/>
      <c r="AF24" s="76"/>
      <c r="AG24" s="76"/>
      <c r="AH24" s="76"/>
      <c r="AI24" s="76"/>
      <c r="AJ24" s="76"/>
      <c r="AK24" s="76"/>
      <c r="AL24" s="76"/>
      <c r="AM24" s="76"/>
      <c r="AN24" s="76"/>
      <c r="AO24" s="76"/>
      <c r="AP24" s="76"/>
      <c r="AQ24" s="76"/>
      <c r="AR24" s="76"/>
      <c r="AS24" s="76"/>
      <c r="AT24" s="76"/>
      <c r="AU24" s="76"/>
      <c r="AV24" s="76"/>
      <c r="AW24" s="76"/>
      <c r="AX24" s="76"/>
      <c r="AY24" s="76"/>
      <c r="AZ24" s="76"/>
      <c r="BA24" s="76"/>
      <c r="BB24" s="76"/>
      <c r="BC24" s="76"/>
      <c r="BD24" s="76"/>
      <c r="BE24" s="76"/>
      <c r="BF24" s="76"/>
      <c r="BG24" s="76"/>
      <c r="BH24" s="76"/>
      <c r="BI24" s="76"/>
      <c r="BJ24" s="76"/>
      <c r="BK24" s="76"/>
      <c r="BL24" s="76"/>
      <c r="BM24" s="76"/>
      <c r="BN24" s="76"/>
      <c r="BO24" s="76"/>
      <c r="BP24" s="76"/>
      <c r="BQ24" s="76"/>
      <c r="BR24" s="76"/>
      <c r="BS24" s="76"/>
      <c r="BT24" s="76"/>
      <c r="BU24" s="76"/>
      <c r="BV24" s="76"/>
      <c r="BW24" s="76"/>
      <c r="BX24" s="76"/>
      <c r="BY24" s="76"/>
      <c r="BZ24" s="76"/>
      <c r="CA24" s="76"/>
      <c r="CB24" s="76"/>
      <c r="CC24" s="76"/>
      <c r="CD24" s="76"/>
      <c r="CE24" s="76"/>
      <c r="CF24" s="76"/>
      <c r="CG24" s="76"/>
      <c r="CH24" s="76"/>
      <c r="CI24" s="76"/>
      <c r="CJ24" s="76"/>
      <c r="CK24" s="76"/>
      <c r="CL24" s="76"/>
      <c r="CM24" s="76"/>
      <c r="CN24" s="76"/>
      <c r="CO24" s="76"/>
      <c r="CP24" s="76"/>
      <c r="CQ24" s="76"/>
      <c r="CR24" s="76"/>
      <c r="CS24" s="76"/>
      <c r="CT24" s="76"/>
      <c r="CU24" s="76"/>
      <c r="CV24" s="76"/>
      <c r="CW24" s="76"/>
      <c r="CX24" s="76"/>
      <c r="CY24" s="76"/>
      <c r="CZ24" s="76"/>
      <c r="DA24" s="76"/>
      <c r="DB24" s="76"/>
      <c r="DC24" s="76"/>
      <c r="DD24" s="76"/>
      <c r="DE24" s="76"/>
      <c r="DF24" s="76"/>
      <c r="DG24" s="76"/>
      <c r="DH24" s="76"/>
      <c r="DI24" s="76"/>
      <c r="DJ24" s="76"/>
      <c r="DK24" s="76"/>
      <c r="DL24" s="76"/>
      <c r="DM24" s="76"/>
      <c r="DN24" s="76"/>
      <c r="DO24" s="76"/>
      <c r="DP24" s="76"/>
      <c r="DQ24" s="76"/>
      <c r="DR24" s="76"/>
      <c r="DS24" s="76"/>
      <c r="DT24" s="76"/>
      <c r="DU24" s="76"/>
      <c r="DV24" s="76"/>
      <c r="DW24" s="76"/>
      <c r="DX24" s="76"/>
      <c r="DY24" s="76"/>
      <c r="DZ24" s="76"/>
      <c r="EA24" s="76"/>
    </row>
    <row r="25" spans="1:131" ht="14.45" customHeight="1">
      <c r="A25" s="262" t="s">
        <v>101</v>
      </c>
      <c r="B25" s="262"/>
      <c r="C25" s="262"/>
      <c r="D25" s="262"/>
      <c r="F25" s="176" t="s">
        <v>4</v>
      </c>
      <c r="G25" s="176">
        <f t="shared" ref="G25:G37" si="2">+G24</f>
        <v>0</v>
      </c>
      <c r="H25" s="176">
        <f>($G$16*'Precios Sociales y Factores'!$D$20)</f>
        <v>0</v>
      </c>
      <c r="I25" s="215">
        <f t="shared" si="0"/>
        <v>0</v>
      </c>
      <c r="J25" s="176">
        <f>+I25*'Precios Sociales y Factores'!$D$5</f>
        <v>0</v>
      </c>
      <c r="K25" s="55"/>
      <c r="L25" s="176" t="s">
        <v>4</v>
      </c>
      <c r="M25" s="176">
        <f>+M23</f>
        <v>0</v>
      </c>
      <c r="N25" s="176">
        <f>($M$16*'Precios Sociales y Factores'!$D$20)</f>
        <v>0</v>
      </c>
      <c r="O25" s="176">
        <f t="shared" si="1"/>
        <v>0</v>
      </c>
      <c r="P25" s="176">
        <f>+O25*'Precios Sociales y Factores'!$D$5</f>
        <v>0</v>
      </c>
    </row>
    <row r="26" spans="1:131" ht="19.149999999999999" customHeight="1">
      <c r="A26" s="262"/>
      <c r="B26" s="262"/>
      <c r="C26" s="262"/>
      <c r="D26" s="262"/>
      <c r="F26" s="176" t="s">
        <v>5</v>
      </c>
      <c r="G26" s="176">
        <f t="shared" si="2"/>
        <v>0</v>
      </c>
      <c r="H26" s="176">
        <f>($G$16*'Precios Sociales y Factores'!$D$20)</f>
        <v>0</v>
      </c>
      <c r="I26" s="215">
        <f t="shared" si="0"/>
        <v>0</v>
      </c>
      <c r="J26" s="176">
        <f>+I26*'Precios Sociales y Factores'!$D$5</f>
        <v>0</v>
      </c>
      <c r="K26" s="55"/>
      <c r="L26" s="176" t="s">
        <v>5</v>
      </c>
      <c r="M26" s="176">
        <f t="shared" ref="M26:M37" si="3">+M24</f>
        <v>0</v>
      </c>
      <c r="N26" s="176">
        <f>($M$16*'Precios Sociales y Factores'!$D$20)</f>
        <v>0</v>
      </c>
      <c r="O26" s="176">
        <f t="shared" si="1"/>
        <v>0</v>
      </c>
      <c r="P26" s="176">
        <f>+O26*'Precios Sociales y Factores'!$D$5</f>
        <v>0</v>
      </c>
    </row>
    <row r="27" spans="1:131" ht="19.149999999999999" customHeight="1">
      <c r="A27" s="256" t="s">
        <v>143</v>
      </c>
      <c r="B27" s="257"/>
      <c r="C27" s="258"/>
      <c r="D27" s="119">
        <v>0</v>
      </c>
      <c r="F27" s="176" t="s">
        <v>6</v>
      </c>
      <c r="G27" s="176">
        <f t="shared" si="2"/>
        <v>0</v>
      </c>
      <c r="H27" s="176">
        <f>($G$16*'Precios Sociales y Factores'!$D$20)</f>
        <v>0</v>
      </c>
      <c r="I27" s="215">
        <f t="shared" si="0"/>
        <v>0</v>
      </c>
      <c r="J27" s="176">
        <f>+I27*'Precios Sociales y Factores'!$D$5</f>
        <v>0</v>
      </c>
      <c r="K27" s="55"/>
      <c r="L27" s="176" t="s">
        <v>6</v>
      </c>
      <c r="M27" s="176">
        <f t="shared" si="3"/>
        <v>0</v>
      </c>
      <c r="N27" s="176">
        <f>($M$16*'Precios Sociales y Factores'!$D$20)</f>
        <v>0</v>
      </c>
      <c r="O27" s="176">
        <f t="shared" si="1"/>
        <v>0</v>
      </c>
      <c r="P27" s="176">
        <f>+O27*'Precios Sociales y Factores'!$D$5</f>
        <v>0</v>
      </c>
    </row>
    <row r="28" spans="1:131" ht="15.95" customHeight="1">
      <c r="A28" s="263" t="s">
        <v>136</v>
      </c>
      <c r="B28" s="264"/>
      <c r="C28" s="265"/>
      <c r="D28" s="282"/>
      <c r="F28" s="176" t="s">
        <v>7</v>
      </c>
      <c r="G28" s="176">
        <f t="shared" si="2"/>
        <v>0</v>
      </c>
      <c r="H28" s="176">
        <f>($G$16*'Precios Sociales y Factores'!$D$20)</f>
        <v>0</v>
      </c>
      <c r="I28" s="215">
        <f t="shared" si="0"/>
        <v>0</v>
      </c>
      <c r="J28" s="176">
        <f>+I28*'Precios Sociales y Factores'!$D$5</f>
        <v>0</v>
      </c>
      <c r="K28" s="55"/>
      <c r="L28" s="176" t="s">
        <v>7</v>
      </c>
      <c r="M28" s="176">
        <f t="shared" si="3"/>
        <v>0</v>
      </c>
      <c r="N28" s="176">
        <f>($M$16*'Precios Sociales y Factores'!$D$20)</f>
        <v>0</v>
      </c>
      <c r="O28" s="176">
        <f t="shared" si="1"/>
        <v>0</v>
      </c>
      <c r="P28" s="176">
        <f>+O28*'Precios Sociales y Factores'!$D$5</f>
        <v>0</v>
      </c>
    </row>
    <row r="29" spans="1:131" ht="15.95" customHeight="1">
      <c r="A29" s="266"/>
      <c r="B29" s="267"/>
      <c r="C29" s="268"/>
      <c r="D29" s="282"/>
      <c r="F29" s="176" t="s">
        <v>8</v>
      </c>
      <c r="G29" s="176">
        <f t="shared" si="2"/>
        <v>0</v>
      </c>
      <c r="H29" s="176">
        <f>($G$16*'Precios Sociales y Factores'!$D$20)</f>
        <v>0</v>
      </c>
      <c r="I29" s="215">
        <f t="shared" si="0"/>
        <v>0</v>
      </c>
      <c r="J29" s="176">
        <f>+I29*'Precios Sociales y Factores'!$D$5</f>
        <v>0</v>
      </c>
      <c r="K29" s="55"/>
      <c r="L29" s="176" t="s">
        <v>8</v>
      </c>
      <c r="M29" s="176">
        <f t="shared" si="3"/>
        <v>0</v>
      </c>
      <c r="N29" s="176">
        <f>($M$16*'Precios Sociales y Factores'!$D$20)</f>
        <v>0</v>
      </c>
      <c r="O29" s="176">
        <f t="shared" si="1"/>
        <v>0</v>
      </c>
      <c r="P29" s="176">
        <f>+O29*'Precios Sociales y Factores'!$D$5</f>
        <v>0</v>
      </c>
    </row>
    <row r="30" spans="1:131" ht="17.25" customHeight="1">
      <c r="A30" s="259" t="s">
        <v>96</v>
      </c>
      <c r="B30" s="260"/>
      <c r="C30" s="261"/>
      <c r="D30" s="77">
        <f>$D$28*C22</f>
        <v>0</v>
      </c>
      <c r="E30" s="80"/>
      <c r="F30" s="176" t="s">
        <v>9</v>
      </c>
      <c r="G30" s="176">
        <f t="shared" si="2"/>
        <v>0</v>
      </c>
      <c r="H30" s="176">
        <f>($G$16*'Precios Sociales y Factores'!$D$20)</f>
        <v>0</v>
      </c>
      <c r="I30" s="215">
        <f t="shared" si="0"/>
        <v>0</v>
      </c>
      <c r="J30" s="176">
        <f>+I30*'Precios Sociales y Factores'!$D$5</f>
        <v>0</v>
      </c>
      <c r="K30" s="55"/>
      <c r="L30" s="176" t="s">
        <v>9</v>
      </c>
      <c r="M30" s="176">
        <f t="shared" si="3"/>
        <v>0</v>
      </c>
      <c r="N30" s="176">
        <f>($M$16*'Precios Sociales y Factores'!$D$20)</f>
        <v>0</v>
      </c>
      <c r="O30" s="176">
        <f t="shared" si="1"/>
        <v>0</v>
      </c>
      <c r="P30" s="176">
        <f>+O30*'Precios Sociales y Factores'!$D$5</f>
        <v>0</v>
      </c>
    </row>
    <row r="31" spans="1:131" ht="12.75" customHeight="1">
      <c r="A31" s="63"/>
      <c r="B31" s="81"/>
      <c r="C31" s="81"/>
      <c r="D31" s="63"/>
      <c r="E31" s="80"/>
      <c r="F31" s="176" t="s">
        <v>10</v>
      </c>
      <c r="G31" s="176">
        <f t="shared" si="2"/>
        <v>0</v>
      </c>
      <c r="H31" s="176">
        <f>($G$16*'Precios Sociales y Factores'!$D$20)</f>
        <v>0</v>
      </c>
      <c r="I31" s="215">
        <f t="shared" si="0"/>
        <v>0</v>
      </c>
      <c r="J31" s="176">
        <f>+I31*'Precios Sociales y Factores'!$D$5</f>
        <v>0</v>
      </c>
      <c r="K31" s="55"/>
      <c r="L31" s="176" t="s">
        <v>10</v>
      </c>
      <c r="M31" s="176">
        <f t="shared" si="3"/>
        <v>0</v>
      </c>
      <c r="N31" s="176">
        <f>($M$16*'Precios Sociales y Factores'!$D$20)</f>
        <v>0</v>
      </c>
      <c r="O31" s="176">
        <f t="shared" si="1"/>
        <v>0</v>
      </c>
      <c r="P31" s="176">
        <f>+O31*'Precios Sociales y Factores'!$D$5</f>
        <v>0</v>
      </c>
    </row>
    <row r="32" spans="1:131" ht="18" customHeight="1">
      <c r="A32" s="262" t="s">
        <v>144</v>
      </c>
      <c r="B32" s="262"/>
      <c r="C32" s="262"/>
      <c r="D32" s="119">
        <v>0</v>
      </c>
      <c r="E32" s="80"/>
      <c r="F32" s="176" t="s">
        <v>11</v>
      </c>
      <c r="G32" s="176">
        <f t="shared" si="2"/>
        <v>0</v>
      </c>
      <c r="H32" s="176">
        <f>($G$16*'Precios Sociales y Factores'!$D$20)</f>
        <v>0</v>
      </c>
      <c r="I32" s="215">
        <f t="shared" si="0"/>
        <v>0</v>
      </c>
      <c r="J32" s="176">
        <f>+I32*'Precios Sociales y Factores'!$D$5</f>
        <v>0</v>
      </c>
      <c r="K32" s="55"/>
      <c r="L32" s="176" t="s">
        <v>11</v>
      </c>
      <c r="M32" s="176">
        <f t="shared" si="3"/>
        <v>0</v>
      </c>
      <c r="N32" s="176">
        <f>($M$16*'Precios Sociales y Factores'!$D$20)</f>
        <v>0</v>
      </c>
      <c r="O32" s="176">
        <f t="shared" si="1"/>
        <v>0</v>
      </c>
      <c r="P32" s="176">
        <f>+O32*'Precios Sociales y Factores'!$D$5</f>
        <v>0</v>
      </c>
    </row>
    <row r="33" spans="1:131" ht="15.95" customHeight="1">
      <c r="A33" s="263" t="s">
        <v>136</v>
      </c>
      <c r="B33" s="264"/>
      <c r="C33" s="265"/>
      <c r="D33" s="284">
        <v>0</v>
      </c>
      <c r="E33" s="80"/>
      <c r="F33" s="176" t="s">
        <v>12</v>
      </c>
      <c r="G33" s="176">
        <f t="shared" si="2"/>
        <v>0</v>
      </c>
      <c r="H33" s="176">
        <f>($G$16*'Precios Sociales y Factores'!$D$20)</f>
        <v>0</v>
      </c>
      <c r="I33" s="215">
        <f t="shared" si="0"/>
        <v>0</v>
      </c>
      <c r="J33" s="176">
        <f>+I33*'Precios Sociales y Factores'!$D$5</f>
        <v>0</v>
      </c>
      <c r="K33" s="55"/>
      <c r="L33" s="176" t="s">
        <v>12</v>
      </c>
      <c r="M33" s="176">
        <f t="shared" si="3"/>
        <v>0</v>
      </c>
      <c r="N33" s="176">
        <f>($M$16*'Precios Sociales y Factores'!$D$20)</f>
        <v>0</v>
      </c>
      <c r="O33" s="176">
        <f t="shared" si="1"/>
        <v>0</v>
      </c>
      <c r="P33" s="176">
        <f>+O33*'Precios Sociales y Factores'!$D$5</f>
        <v>0</v>
      </c>
    </row>
    <row r="34" spans="1:131" ht="15.95" customHeight="1">
      <c r="A34" s="266"/>
      <c r="B34" s="267"/>
      <c r="C34" s="268"/>
      <c r="D34" s="284"/>
      <c r="E34" s="80"/>
      <c r="F34" s="176" t="s">
        <v>13</v>
      </c>
      <c r="G34" s="176">
        <f t="shared" si="2"/>
        <v>0</v>
      </c>
      <c r="H34" s="176">
        <f>($G$16*'Precios Sociales y Factores'!$D$20)</f>
        <v>0</v>
      </c>
      <c r="I34" s="215">
        <f t="shared" si="0"/>
        <v>0</v>
      </c>
      <c r="J34" s="176">
        <f>+I34*'Precios Sociales y Factores'!$D$5</f>
        <v>0</v>
      </c>
      <c r="K34" s="55"/>
      <c r="L34" s="176" t="s">
        <v>13</v>
      </c>
      <c r="M34" s="176">
        <f t="shared" si="3"/>
        <v>0</v>
      </c>
      <c r="N34" s="176">
        <f>($M$16*'Precios Sociales y Factores'!$D$20)</f>
        <v>0</v>
      </c>
      <c r="O34" s="176">
        <f t="shared" si="1"/>
        <v>0</v>
      </c>
      <c r="P34" s="176">
        <f>+O34*'Precios Sociales y Factores'!$D$5</f>
        <v>0</v>
      </c>
    </row>
    <row r="35" spans="1:131" ht="18.75" customHeight="1">
      <c r="A35" s="259" t="s">
        <v>96</v>
      </c>
      <c r="B35" s="260"/>
      <c r="C35" s="261"/>
      <c r="D35" s="194">
        <f>$D$33*C23</f>
        <v>0</v>
      </c>
      <c r="E35" s="80"/>
      <c r="F35" s="176" t="s">
        <v>14</v>
      </c>
      <c r="G35" s="176">
        <f t="shared" si="2"/>
        <v>0</v>
      </c>
      <c r="H35" s="176">
        <f>($G$16*'Precios Sociales y Factores'!$D$20)</f>
        <v>0</v>
      </c>
      <c r="I35" s="215">
        <f t="shared" si="0"/>
        <v>0</v>
      </c>
      <c r="J35" s="176">
        <f>+I35*'Precios Sociales y Factores'!$D$5</f>
        <v>0</v>
      </c>
      <c r="K35" s="55"/>
      <c r="L35" s="176" t="s">
        <v>14</v>
      </c>
      <c r="M35" s="176">
        <f t="shared" si="3"/>
        <v>0</v>
      </c>
      <c r="N35" s="176">
        <f>($M$16*'Precios Sociales y Factores'!$D$20)</f>
        <v>0</v>
      </c>
      <c r="O35" s="176">
        <f t="shared" si="1"/>
        <v>0</v>
      </c>
      <c r="P35" s="176">
        <f>+O35*'Precios Sociales y Factores'!$D$5</f>
        <v>0</v>
      </c>
    </row>
    <row r="36" spans="1:131" ht="9" customHeight="1">
      <c r="E36" s="80"/>
      <c r="F36" s="176" t="s">
        <v>15</v>
      </c>
      <c r="G36" s="176">
        <f t="shared" si="2"/>
        <v>0</v>
      </c>
      <c r="H36" s="176">
        <f>($G$16*'Precios Sociales y Factores'!$D$20)</f>
        <v>0</v>
      </c>
      <c r="I36" s="215">
        <f t="shared" si="0"/>
        <v>0</v>
      </c>
      <c r="J36" s="176">
        <f>+I36*'Precios Sociales y Factores'!$D$5</f>
        <v>0</v>
      </c>
      <c r="K36" s="55"/>
      <c r="L36" s="176" t="s">
        <v>15</v>
      </c>
      <c r="M36" s="176">
        <f t="shared" si="3"/>
        <v>0</v>
      </c>
      <c r="N36" s="176">
        <f>($M$16*'Precios Sociales y Factores'!$D$20)</f>
        <v>0</v>
      </c>
      <c r="O36" s="176">
        <f t="shared" si="1"/>
        <v>0</v>
      </c>
      <c r="P36" s="176">
        <f>+O36*'Precios Sociales y Factores'!$D$5</f>
        <v>0</v>
      </c>
    </row>
    <row r="37" spans="1:131" ht="17.25">
      <c r="A37" s="82" t="s">
        <v>120</v>
      </c>
      <c r="B37" s="83"/>
      <c r="C37" s="83"/>
      <c r="E37" s="80"/>
      <c r="F37" s="176" t="s">
        <v>16</v>
      </c>
      <c r="G37" s="176">
        <f t="shared" si="2"/>
        <v>0</v>
      </c>
      <c r="H37" s="176">
        <f>($G$16*'Precios Sociales y Factores'!$D$20)</f>
        <v>0</v>
      </c>
      <c r="I37" s="215">
        <f t="shared" si="0"/>
        <v>0</v>
      </c>
      <c r="J37" s="176">
        <f>+I37*'Precios Sociales y Factores'!$D$5</f>
        <v>0</v>
      </c>
      <c r="K37" s="55"/>
      <c r="L37" s="176" t="s">
        <v>16</v>
      </c>
      <c r="M37" s="176">
        <f t="shared" si="3"/>
        <v>0</v>
      </c>
      <c r="N37" s="176">
        <f>($M$16*'Precios Sociales y Factores'!$D$20)</f>
        <v>0</v>
      </c>
      <c r="O37" s="176">
        <f t="shared" si="1"/>
        <v>0</v>
      </c>
      <c r="P37" s="176">
        <f>+O37*'Precios Sociales y Factores'!$D$5</f>
        <v>0</v>
      </c>
      <c r="Q37" s="54"/>
      <c r="R37" s="54"/>
      <c r="S37" s="54"/>
      <c r="T37" s="54"/>
      <c r="U37" s="54"/>
      <c r="V37" s="54"/>
      <c r="W37" s="54"/>
      <c r="X37" s="54"/>
      <c r="Y37" s="54"/>
      <c r="Z37" s="54"/>
      <c r="AA37" s="54"/>
      <c r="AB37" s="54"/>
      <c r="AC37" s="54"/>
      <c r="AD37" s="54"/>
      <c r="AE37" s="54"/>
      <c r="AF37" s="54"/>
      <c r="AG37" s="54"/>
      <c r="AH37" s="54"/>
      <c r="AI37" s="54"/>
      <c r="AJ37" s="54"/>
      <c r="AK37" s="54"/>
      <c r="AL37" s="54"/>
      <c r="AM37" s="54"/>
      <c r="AN37" s="54"/>
      <c r="AO37" s="54"/>
      <c r="AP37" s="54"/>
      <c r="AQ37" s="54"/>
      <c r="AR37" s="54"/>
      <c r="AS37" s="54"/>
      <c r="AT37" s="54"/>
      <c r="AU37" s="54"/>
      <c r="AV37" s="54"/>
      <c r="AW37" s="54"/>
      <c r="AX37" s="54"/>
      <c r="AY37" s="54"/>
      <c r="AZ37" s="54"/>
      <c r="BA37" s="54"/>
      <c r="BB37" s="54"/>
      <c r="BC37" s="54"/>
      <c r="BD37" s="54"/>
      <c r="BE37" s="54"/>
      <c r="BF37" s="54"/>
      <c r="BG37" s="54"/>
      <c r="BH37" s="54"/>
      <c r="BI37" s="54"/>
      <c r="BJ37" s="54"/>
      <c r="BK37" s="54"/>
      <c r="BL37" s="54"/>
      <c r="BM37" s="54"/>
      <c r="BN37" s="54"/>
      <c r="BO37" s="54"/>
      <c r="BP37" s="54"/>
      <c r="BQ37" s="54"/>
      <c r="BR37" s="54"/>
      <c r="BS37" s="54"/>
      <c r="BT37" s="54"/>
      <c r="BU37" s="54"/>
      <c r="BV37" s="54"/>
      <c r="BW37" s="54"/>
      <c r="BX37" s="54"/>
      <c r="BY37" s="54"/>
      <c r="BZ37" s="54"/>
      <c r="CA37" s="54"/>
      <c r="CB37" s="54"/>
      <c r="CC37" s="54"/>
      <c r="CD37" s="54"/>
      <c r="CE37" s="54"/>
      <c r="CF37" s="54"/>
      <c r="CG37" s="54"/>
      <c r="CH37" s="54"/>
      <c r="CI37" s="54"/>
      <c r="CJ37" s="54"/>
      <c r="CK37" s="54"/>
      <c r="CL37" s="54"/>
      <c r="CM37" s="54"/>
      <c r="CN37" s="54"/>
      <c r="CO37" s="54"/>
      <c r="CP37" s="54"/>
      <c r="CQ37" s="54"/>
      <c r="CR37" s="54"/>
      <c r="CS37" s="54"/>
      <c r="CT37" s="54"/>
      <c r="CU37" s="54"/>
      <c r="CV37" s="54"/>
      <c r="CW37" s="54"/>
      <c r="CX37" s="54"/>
      <c r="CY37" s="54"/>
      <c r="CZ37" s="54"/>
      <c r="DA37" s="54"/>
      <c r="DB37" s="54"/>
      <c r="DC37" s="54"/>
      <c r="DD37" s="54"/>
      <c r="DE37" s="54"/>
      <c r="DF37" s="54"/>
      <c r="DG37" s="54"/>
      <c r="DH37" s="54"/>
      <c r="DI37" s="54"/>
      <c r="DJ37" s="54"/>
      <c r="DK37" s="54"/>
      <c r="DL37" s="54"/>
      <c r="DM37" s="54"/>
      <c r="DN37" s="54"/>
      <c r="DO37" s="54"/>
      <c r="DP37" s="54"/>
      <c r="DQ37" s="54"/>
      <c r="DR37" s="54"/>
      <c r="DS37" s="54"/>
      <c r="DT37" s="54"/>
      <c r="DU37" s="54"/>
      <c r="DV37" s="54"/>
      <c r="DW37" s="54"/>
      <c r="DX37" s="54"/>
      <c r="DY37" s="54"/>
      <c r="DZ37" s="54"/>
      <c r="EA37" s="54"/>
    </row>
    <row r="38" spans="1:131" ht="15" customHeight="1">
      <c r="A38" s="84" t="s">
        <v>107</v>
      </c>
      <c r="B38" s="83"/>
      <c r="C38" s="83"/>
      <c r="D38" s="83"/>
      <c r="E38" s="63"/>
      <c r="F38" s="85"/>
      <c r="G38" s="86"/>
      <c r="H38" s="87"/>
      <c r="I38" s="88"/>
      <c r="J38" s="89"/>
      <c r="K38" s="90"/>
      <c r="L38" s="91"/>
      <c r="M38" s="92"/>
      <c r="N38" s="93"/>
      <c r="O38" s="94"/>
      <c r="P38" s="95"/>
      <c r="Q38" s="54"/>
      <c r="R38" s="54"/>
      <c r="S38" s="54"/>
      <c r="T38" s="54"/>
      <c r="U38" s="54"/>
      <c r="V38" s="54"/>
      <c r="W38" s="54"/>
      <c r="X38" s="54"/>
      <c r="Y38" s="54"/>
      <c r="Z38" s="54"/>
      <c r="AA38" s="54"/>
      <c r="AB38" s="54"/>
      <c r="AC38" s="54"/>
      <c r="AD38" s="54"/>
      <c r="AE38" s="54"/>
      <c r="AF38" s="54"/>
      <c r="AG38" s="54"/>
      <c r="AH38" s="54"/>
      <c r="AI38" s="54"/>
      <c r="AJ38" s="54"/>
      <c r="AK38" s="54"/>
      <c r="AL38" s="54"/>
      <c r="AM38" s="54"/>
      <c r="AN38" s="54"/>
      <c r="AO38" s="54"/>
      <c r="AP38" s="54"/>
      <c r="AQ38" s="54"/>
      <c r="AR38" s="54"/>
      <c r="AS38" s="54"/>
      <c r="AT38" s="54"/>
      <c r="AU38" s="54"/>
      <c r="AV38" s="54"/>
      <c r="AW38" s="54"/>
      <c r="AX38" s="54"/>
      <c r="AY38" s="54"/>
      <c r="AZ38" s="54"/>
      <c r="BA38" s="54"/>
      <c r="BB38" s="54"/>
      <c r="BC38" s="54"/>
      <c r="BD38" s="54"/>
      <c r="BE38" s="54"/>
      <c r="BF38" s="54"/>
      <c r="BG38" s="54"/>
      <c r="BH38" s="54"/>
      <c r="BI38" s="54"/>
      <c r="BJ38" s="54"/>
      <c r="BK38" s="54"/>
      <c r="BL38" s="54"/>
      <c r="BM38" s="54"/>
      <c r="BN38" s="54"/>
      <c r="BO38" s="54"/>
      <c r="BP38" s="54"/>
      <c r="BQ38" s="54"/>
      <c r="BR38" s="54"/>
      <c r="BS38" s="54"/>
      <c r="BT38" s="54"/>
      <c r="BU38" s="54"/>
      <c r="BV38" s="54"/>
      <c r="BW38" s="54"/>
      <c r="BX38" s="54"/>
      <c r="BY38" s="54"/>
      <c r="BZ38" s="54"/>
      <c r="CA38" s="54"/>
      <c r="CB38" s="54"/>
      <c r="CC38" s="54"/>
      <c r="CD38" s="54"/>
      <c r="CE38" s="54"/>
      <c r="CF38" s="54"/>
      <c r="CG38" s="54"/>
      <c r="CH38" s="54"/>
      <c r="CI38" s="54"/>
      <c r="CJ38" s="54"/>
      <c r="CK38" s="54"/>
      <c r="CL38" s="54"/>
      <c r="CM38" s="54"/>
      <c r="CN38" s="54"/>
      <c r="CO38" s="54"/>
      <c r="CP38" s="54"/>
      <c r="CQ38" s="54"/>
      <c r="CR38" s="54"/>
      <c r="CS38" s="54"/>
      <c r="CT38" s="54"/>
      <c r="CU38" s="54"/>
      <c r="CV38" s="54"/>
      <c r="CW38" s="54"/>
      <c r="CX38" s="54"/>
      <c r="CY38" s="54"/>
      <c r="CZ38" s="54"/>
      <c r="DA38" s="54"/>
      <c r="DB38" s="54"/>
      <c r="DC38" s="54"/>
      <c r="DD38" s="54"/>
      <c r="DE38" s="54"/>
      <c r="DF38" s="54"/>
      <c r="DG38" s="54"/>
      <c r="DH38" s="54"/>
      <c r="DI38" s="54"/>
      <c r="DJ38" s="54"/>
      <c r="DK38" s="54"/>
      <c r="DL38" s="54"/>
      <c r="DM38" s="54"/>
      <c r="DN38" s="54"/>
      <c r="DO38" s="54"/>
      <c r="DP38" s="54"/>
      <c r="DQ38" s="54"/>
      <c r="DR38" s="54"/>
      <c r="DS38" s="54"/>
      <c r="DT38" s="54"/>
      <c r="DU38" s="54"/>
      <c r="DV38" s="54"/>
      <c r="DW38" s="54"/>
      <c r="DX38" s="54"/>
      <c r="DY38" s="54"/>
      <c r="DZ38" s="54"/>
      <c r="EA38" s="54"/>
    </row>
    <row r="39" spans="1:131" ht="17.25">
      <c r="A39" s="96" t="s">
        <v>108</v>
      </c>
      <c r="E39" s="63"/>
      <c r="F39" s="50"/>
      <c r="I39" s="50"/>
      <c r="Q39" s="54"/>
      <c r="R39" s="54"/>
      <c r="S39" s="54"/>
      <c r="T39" s="54"/>
      <c r="U39" s="54"/>
      <c r="V39" s="54"/>
      <c r="W39" s="54"/>
      <c r="X39" s="54"/>
      <c r="Y39" s="54"/>
      <c r="Z39" s="54"/>
      <c r="AA39" s="54"/>
      <c r="AB39" s="54"/>
      <c r="AC39" s="54"/>
      <c r="AD39" s="54"/>
      <c r="AE39" s="54"/>
      <c r="AF39" s="54"/>
      <c r="AG39" s="54"/>
      <c r="AH39" s="54"/>
      <c r="AI39" s="54"/>
      <c r="AJ39" s="54"/>
      <c r="AK39" s="54"/>
      <c r="AL39" s="54"/>
      <c r="AM39" s="54"/>
      <c r="AN39" s="54"/>
      <c r="AO39" s="54"/>
      <c r="AP39" s="54"/>
      <c r="AQ39" s="54"/>
      <c r="AR39" s="54"/>
      <c r="AS39" s="54"/>
      <c r="AT39" s="54"/>
      <c r="AU39" s="54"/>
      <c r="AV39" s="54"/>
      <c r="AW39" s="54"/>
      <c r="AX39" s="54"/>
      <c r="AY39" s="54"/>
      <c r="AZ39" s="54"/>
      <c r="BA39" s="54"/>
      <c r="BB39" s="54"/>
      <c r="BC39" s="54"/>
      <c r="BD39" s="54"/>
      <c r="BE39" s="54"/>
      <c r="BF39" s="54"/>
      <c r="BG39" s="54"/>
      <c r="BH39" s="54"/>
      <c r="BI39" s="54"/>
      <c r="BJ39" s="54"/>
      <c r="BK39" s="54"/>
      <c r="BL39" s="54"/>
      <c r="BM39" s="54"/>
      <c r="BN39" s="54"/>
      <c r="BO39" s="54"/>
      <c r="BP39" s="54"/>
      <c r="BQ39" s="54"/>
      <c r="BR39" s="54"/>
      <c r="BS39" s="54"/>
      <c r="BT39" s="54"/>
      <c r="BU39" s="54"/>
      <c r="BV39" s="54"/>
      <c r="BW39" s="54"/>
      <c r="BX39" s="54"/>
      <c r="BY39" s="54"/>
      <c r="BZ39" s="54"/>
      <c r="CA39" s="54"/>
      <c r="CB39" s="54"/>
      <c r="CC39" s="54"/>
      <c r="CD39" s="54"/>
      <c r="CE39" s="54"/>
      <c r="CF39" s="54"/>
      <c r="CG39" s="54"/>
      <c r="CH39" s="54"/>
      <c r="CI39" s="54"/>
      <c r="CJ39" s="54"/>
      <c r="CK39" s="54"/>
      <c r="CL39" s="54"/>
      <c r="CM39" s="54"/>
      <c r="CN39" s="54"/>
      <c r="CO39" s="54"/>
      <c r="CP39" s="54"/>
      <c r="CQ39" s="54"/>
      <c r="CR39" s="54"/>
      <c r="CS39" s="54"/>
      <c r="CT39" s="54"/>
      <c r="CU39" s="54"/>
      <c r="CV39" s="54"/>
      <c r="CW39" s="54"/>
      <c r="CX39" s="54"/>
      <c r="CY39" s="54"/>
      <c r="CZ39" s="54"/>
      <c r="DA39" s="54"/>
      <c r="DB39" s="54"/>
      <c r="DC39" s="54"/>
      <c r="DD39" s="54"/>
      <c r="DE39" s="54"/>
      <c r="DF39" s="54"/>
      <c r="DG39" s="54"/>
      <c r="DH39" s="54"/>
      <c r="DI39" s="54"/>
      <c r="DJ39" s="54"/>
      <c r="DK39" s="54"/>
      <c r="DL39" s="54"/>
      <c r="DM39" s="54"/>
      <c r="DN39" s="54"/>
      <c r="DO39" s="54"/>
      <c r="DP39" s="54"/>
      <c r="DQ39" s="54"/>
      <c r="DR39" s="54"/>
      <c r="DS39" s="54"/>
      <c r="DT39" s="54"/>
      <c r="DU39" s="54"/>
      <c r="DV39" s="54"/>
      <c r="DW39" s="54"/>
      <c r="DX39" s="54"/>
      <c r="DY39" s="54"/>
      <c r="DZ39" s="54"/>
      <c r="EA39" s="54"/>
    </row>
    <row r="40" spans="1:131">
      <c r="E40" s="63"/>
      <c r="F40" s="97"/>
      <c r="H40" s="97"/>
      <c r="I40" s="97"/>
      <c r="J40" s="97"/>
      <c r="K40" s="98"/>
      <c r="L40" s="97"/>
      <c r="M40" s="63"/>
      <c r="N40" s="99"/>
      <c r="O40" s="54"/>
      <c r="P40" s="54"/>
      <c r="Q40" s="54"/>
      <c r="R40" s="54"/>
      <c r="S40" s="54"/>
      <c r="T40" s="54"/>
      <c r="U40" s="54"/>
      <c r="V40" s="54"/>
      <c r="W40" s="54"/>
      <c r="X40" s="54"/>
      <c r="Y40" s="54"/>
      <c r="Z40" s="54"/>
      <c r="AA40" s="54"/>
      <c r="AB40" s="54"/>
      <c r="AC40" s="54"/>
      <c r="AD40" s="54"/>
      <c r="AE40" s="54"/>
      <c r="AF40" s="54"/>
      <c r="AG40" s="54"/>
      <c r="AH40" s="54"/>
      <c r="AI40" s="54"/>
      <c r="AJ40" s="54"/>
      <c r="AK40" s="54"/>
      <c r="AL40" s="54"/>
      <c r="AM40" s="54"/>
      <c r="AN40" s="54"/>
      <c r="AO40" s="54"/>
      <c r="AP40" s="54"/>
      <c r="AQ40" s="54"/>
      <c r="AR40" s="54"/>
      <c r="AS40" s="54"/>
      <c r="AT40" s="54"/>
      <c r="AU40" s="54"/>
      <c r="AV40" s="54"/>
      <c r="AW40" s="54"/>
      <c r="AX40" s="54"/>
      <c r="AY40" s="54"/>
      <c r="AZ40" s="54"/>
      <c r="BA40" s="54"/>
      <c r="BB40" s="54"/>
      <c r="BC40" s="54"/>
      <c r="BD40" s="54"/>
      <c r="BE40" s="54"/>
      <c r="BF40" s="54"/>
      <c r="BG40" s="54"/>
      <c r="BH40" s="54"/>
      <c r="BI40" s="54"/>
      <c r="BJ40" s="54"/>
      <c r="BK40" s="54"/>
      <c r="BL40" s="54"/>
      <c r="BM40" s="54"/>
      <c r="BN40" s="54"/>
      <c r="BO40" s="54"/>
      <c r="BP40" s="54"/>
      <c r="BQ40" s="54"/>
      <c r="BR40" s="54"/>
      <c r="BS40" s="54"/>
      <c r="BT40" s="54"/>
      <c r="BU40" s="54"/>
      <c r="BV40" s="54"/>
      <c r="BW40" s="54"/>
      <c r="BX40" s="54"/>
      <c r="BY40" s="54"/>
      <c r="BZ40" s="54"/>
      <c r="CA40" s="54"/>
      <c r="CB40" s="54"/>
      <c r="CC40" s="54"/>
      <c r="CD40" s="54"/>
      <c r="CE40" s="54"/>
      <c r="CF40" s="54"/>
      <c r="CG40" s="54"/>
      <c r="CH40" s="54"/>
      <c r="CI40" s="54"/>
      <c r="CJ40" s="54"/>
      <c r="CK40" s="54"/>
      <c r="CL40" s="54"/>
      <c r="CM40" s="54"/>
      <c r="CN40" s="54"/>
      <c r="CO40" s="54"/>
      <c r="CP40" s="54"/>
      <c r="CQ40" s="54"/>
      <c r="CR40" s="54"/>
      <c r="CS40" s="54"/>
      <c r="CT40" s="54"/>
      <c r="CU40" s="54"/>
      <c r="CV40" s="54"/>
      <c r="CW40" s="54"/>
      <c r="CX40" s="54"/>
      <c r="CY40" s="54"/>
      <c r="CZ40" s="54"/>
      <c r="DA40" s="54"/>
      <c r="DB40" s="54"/>
      <c r="DC40" s="54"/>
      <c r="DD40" s="54"/>
      <c r="DE40" s="54"/>
      <c r="DF40" s="54"/>
      <c r="DG40" s="54"/>
      <c r="DH40" s="54"/>
      <c r="DI40" s="54"/>
      <c r="DJ40" s="54"/>
      <c r="DK40" s="54"/>
      <c r="DL40" s="54"/>
      <c r="DM40" s="54"/>
      <c r="DN40" s="54"/>
      <c r="DO40" s="54"/>
      <c r="DP40" s="54"/>
      <c r="DQ40" s="54"/>
      <c r="DR40" s="54"/>
      <c r="DS40" s="54"/>
      <c r="DT40" s="54"/>
      <c r="DU40" s="54"/>
      <c r="DV40" s="54"/>
      <c r="DW40" s="54"/>
      <c r="DX40" s="54"/>
      <c r="DY40" s="54"/>
      <c r="DZ40" s="54"/>
      <c r="EA40" s="54"/>
    </row>
    <row r="41" spans="1:131">
      <c r="A41" s="281"/>
      <c r="B41" s="281"/>
      <c r="C41" s="281"/>
      <c r="D41" s="281"/>
      <c r="E41" s="100"/>
      <c r="F41" s="97"/>
      <c r="H41" s="97"/>
      <c r="I41" s="97"/>
      <c r="J41" s="97"/>
      <c r="K41" s="98"/>
      <c r="L41" s="97"/>
      <c r="M41" s="63"/>
      <c r="N41" s="99"/>
      <c r="O41" s="54"/>
      <c r="P41" s="54"/>
      <c r="Q41" s="54"/>
      <c r="R41" s="54"/>
      <c r="S41" s="54"/>
      <c r="T41" s="54"/>
      <c r="U41" s="54"/>
      <c r="V41" s="54"/>
      <c r="W41" s="54"/>
      <c r="X41" s="54"/>
      <c r="Y41" s="54"/>
      <c r="Z41" s="54"/>
      <c r="AA41" s="54"/>
      <c r="AB41" s="54"/>
      <c r="AC41" s="54"/>
      <c r="AD41" s="54"/>
      <c r="AE41" s="54"/>
      <c r="AF41" s="54"/>
      <c r="AG41" s="54"/>
      <c r="AH41" s="54"/>
      <c r="AI41" s="54"/>
      <c r="AJ41" s="54"/>
      <c r="AK41" s="54"/>
      <c r="AL41" s="54"/>
      <c r="AM41" s="54"/>
      <c r="AN41" s="54"/>
      <c r="AO41" s="54"/>
      <c r="AP41" s="54"/>
      <c r="AQ41" s="54"/>
      <c r="AR41" s="54"/>
      <c r="AS41" s="54"/>
      <c r="AT41" s="54"/>
      <c r="AU41" s="54"/>
      <c r="AV41" s="54"/>
      <c r="AW41" s="54"/>
      <c r="AX41" s="54"/>
      <c r="AY41" s="54"/>
      <c r="AZ41" s="54"/>
      <c r="BA41" s="54"/>
      <c r="BB41" s="54"/>
      <c r="BC41" s="54"/>
      <c r="BD41" s="54"/>
      <c r="BE41" s="54"/>
      <c r="BF41" s="54"/>
      <c r="BG41" s="54"/>
      <c r="BH41" s="54"/>
      <c r="BI41" s="54"/>
      <c r="BJ41" s="54"/>
      <c r="BK41" s="54"/>
      <c r="BL41" s="54"/>
      <c r="BM41" s="54"/>
      <c r="BN41" s="54"/>
      <c r="BO41" s="54"/>
      <c r="BP41" s="54"/>
      <c r="BQ41" s="54"/>
      <c r="BR41" s="54"/>
      <c r="BS41" s="54"/>
      <c r="BT41" s="54"/>
      <c r="BU41" s="54"/>
      <c r="BV41" s="54"/>
      <c r="BW41" s="54"/>
      <c r="BX41" s="54"/>
      <c r="BY41" s="54"/>
      <c r="BZ41" s="54"/>
      <c r="CA41" s="54"/>
      <c r="CB41" s="54"/>
      <c r="CC41" s="54"/>
      <c r="CD41" s="54"/>
      <c r="CE41" s="54"/>
      <c r="CF41" s="54"/>
      <c r="CG41" s="54"/>
      <c r="CH41" s="54"/>
      <c r="CI41" s="54"/>
      <c r="CJ41" s="54"/>
      <c r="CK41" s="54"/>
      <c r="CL41" s="54"/>
      <c r="CM41" s="54"/>
      <c r="CN41" s="54"/>
      <c r="CO41" s="54"/>
      <c r="CP41" s="54"/>
      <c r="CQ41" s="54"/>
      <c r="CR41" s="54"/>
      <c r="CS41" s="54"/>
      <c r="CT41" s="54"/>
      <c r="CU41" s="54"/>
      <c r="CV41" s="54"/>
      <c r="CW41" s="54"/>
      <c r="CX41" s="54"/>
      <c r="CY41" s="54"/>
      <c r="CZ41" s="54"/>
      <c r="DA41" s="54"/>
      <c r="DB41" s="54"/>
      <c r="DC41" s="54"/>
      <c r="DD41" s="54"/>
      <c r="DE41" s="54"/>
      <c r="DF41" s="54"/>
      <c r="DG41" s="54"/>
      <c r="DH41" s="54"/>
      <c r="DI41" s="54"/>
      <c r="DJ41" s="54"/>
      <c r="DK41" s="54"/>
      <c r="DL41" s="54"/>
      <c r="DM41" s="54"/>
      <c r="DN41" s="54"/>
      <c r="DO41" s="54"/>
      <c r="DP41" s="54"/>
      <c r="DQ41" s="54"/>
      <c r="DR41" s="54"/>
      <c r="DS41" s="54"/>
      <c r="DT41" s="54"/>
      <c r="DU41" s="54"/>
      <c r="DV41" s="54"/>
      <c r="DW41" s="54"/>
      <c r="DX41" s="54"/>
      <c r="DY41" s="54"/>
      <c r="DZ41" s="54"/>
      <c r="EA41" s="54"/>
    </row>
    <row r="42" spans="1:131">
      <c r="A42" s="281"/>
      <c r="B42" s="281"/>
      <c r="C42" s="281"/>
      <c r="D42" s="281"/>
      <c r="E42" s="63"/>
      <c r="F42" s="97"/>
      <c r="H42" s="97"/>
      <c r="I42" s="97"/>
      <c r="J42" s="97"/>
      <c r="K42" s="98"/>
      <c r="L42" s="97"/>
      <c r="M42" s="63"/>
      <c r="N42" s="99"/>
      <c r="O42" s="54"/>
      <c r="P42" s="54"/>
      <c r="Q42" s="54"/>
      <c r="R42" s="54"/>
      <c r="S42" s="54"/>
      <c r="T42" s="54"/>
      <c r="U42" s="54"/>
      <c r="V42" s="54"/>
      <c r="W42" s="54"/>
      <c r="X42" s="54"/>
      <c r="Y42" s="54"/>
      <c r="Z42" s="54"/>
      <c r="AA42" s="54"/>
      <c r="AB42" s="54"/>
      <c r="AC42" s="54"/>
      <c r="AD42" s="54"/>
      <c r="AE42" s="54"/>
      <c r="AF42" s="54"/>
      <c r="AG42" s="54"/>
      <c r="AH42" s="54"/>
      <c r="AI42" s="54"/>
      <c r="AJ42" s="54"/>
      <c r="AK42" s="54"/>
      <c r="AL42" s="54"/>
      <c r="AM42" s="54"/>
      <c r="AN42" s="54"/>
      <c r="AO42" s="54"/>
      <c r="AP42" s="54"/>
      <c r="AQ42" s="54"/>
      <c r="AR42" s="54"/>
      <c r="AS42" s="54"/>
      <c r="AT42" s="54"/>
      <c r="AU42" s="54"/>
      <c r="AV42" s="54"/>
      <c r="AW42" s="54"/>
      <c r="AX42" s="54"/>
      <c r="AY42" s="54"/>
      <c r="AZ42" s="54"/>
      <c r="BA42" s="54"/>
      <c r="BB42" s="54"/>
      <c r="BC42" s="54"/>
      <c r="BD42" s="54"/>
      <c r="BE42" s="54"/>
      <c r="BF42" s="54"/>
      <c r="BG42" s="54"/>
      <c r="BH42" s="54"/>
      <c r="BI42" s="54"/>
      <c r="BJ42" s="54"/>
      <c r="BK42" s="54"/>
      <c r="BL42" s="54"/>
      <c r="BM42" s="54"/>
      <c r="BN42" s="54"/>
      <c r="BO42" s="54"/>
      <c r="BP42" s="54"/>
      <c r="BQ42" s="54"/>
      <c r="BR42" s="54"/>
      <c r="BS42" s="54"/>
      <c r="BT42" s="54"/>
      <c r="BU42" s="54"/>
      <c r="BV42" s="54"/>
      <c r="BW42" s="54"/>
      <c r="BX42" s="54"/>
      <c r="BY42" s="54"/>
      <c r="BZ42" s="54"/>
      <c r="CA42" s="54"/>
      <c r="CB42" s="54"/>
      <c r="CC42" s="54"/>
      <c r="CD42" s="54"/>
      <c r="CE42" s="54"/>
      <c r="CF42" s="54"/>
      <c r="CG42" s="54"/>
      <c r="CH42" s="54"/>
      <c r="CI42" s="54"/>
      <c r="CJ42" s="54"/>
      <c r="CK42" s="54"/>
      <c r="CL42" s="54"/>
      <c r="CM42" s="54"/>
      <c r="CN42" s="54"/>
      <c r="CO42" s="54"/>
      <c r="CP42" s="54"/>
      <c r="CQ42" s="54"/>
      <c r="CR42" s="54"/>
      <c r="CS42" s="54"/>
      <c r="CT42" s="54"/>
      <c r="CU42" s="54"/>
      <c r="CV42" s="54"/>
      <c r="CW42" s="54"/>
      <c r="CX42" s="54"/>
      <c r="CY42" s="54"/>
      <c r="CZ42" s="54"/>
      <c r="DA42" s="54"/>
      <c r="DB42" s="54"/>
      <c r="DC42" s="54"/>
      <c r="DD42" s="54"/>
      <c r="DE42" s="54"/>
      <c r="DF42" s="54"/>
      <c r="DG42" s="54"/>
      <c r="DH42" s="54"/>
      <c r="DI42" s="54"/>
      <c r="DJ42" s="54"/>
      <c r="DK42" s="54"/>
      <c r="DL42" s="54"/>
      <c r="DM42" s="54"/>
      <c r="DN42" s="54"/>
      <c r="DO42" s="54"/>
      <c r="DP42" s="54"/>
      <c r="DQ42" s="54"/>
      <c r="DR42" s="54"/>
      <c r="DS42" s="54"/>
      <c r="DT42" s="54"/>
      <c r="DU42" s="54"/>
      <c r="DV42" s="54"/>
      <c r="DW42" s="54"/>
      <c r="DX42" s="54"/>
      <c r="DY42" s="54"/>
      <c r="DZ42" s="54"/>
      <c r="EA42" s="54"/>
    </row>
    <row r="43" spans="1:131">
      <c r="A43" s="100"/>
      <c r="B43" s="83"/>
      <c r="C43" s="83"/>
      <c r="D43" s="83"/>
      <c r="E43" s="63"/>
      <c r="F43" s="97"/>
      <c r="H43" s="97"/>
      <c r="I43" s="97"/>
      <c r="J43" s="97"/>
      <c r="K43" s="98"/>
      <c r="L43" s="97"/>
      <c r="M43" s="63"/>
      <c r="N43" s="99"/>
      <c r="O43" s="54"/>
      <c r="P43" s="54"/>
      <c r="Q43" s="54"/>
      <c r="R43" s="54"/>
      <c r="S43" s="54"/>
      <c r="T43" s="54"/>
      <c r="U43" s="54"/>
      <c r="V43" s="54"/>
      <c r="W43" s="54"/>
      <c r="X43" s="54"/>
      <c r="Y43" s="54"/>
      <c r="Z43" s="54"/>
      <c r="AA43" s="54"/>
      <c r="AB43" s="54"/>
      <c r="AC43" s="54"/>
      <c r="AD43" s="54"/>
      <c r="AE43" s="54"/>
      <c r="AF43" s="54"/>
      <c r="AG43" s="54"/>
      <c r="AH43" s="54"/>
      <c r="AI43" s="54"/>
      <c r="AJ43" s="54"/>
      <c r="AK43" s="54"/>
      <c r="AL43" s="54"/>
      <c r="AM43" s="54"/>
      <c r="AN43" s="54"/>
      <c r="AO43" s="54"/>
      <c r="AP43" s="54"/>
      <c r="AQ43" s="54"/>
      <c r="AR43" s="54"/>
      <c r="AS43" s="54"/>
      <c r="AT43" s="54"/>
      <c r="AU43" s="54"/>
      <c r="AV43" s="54"/>
      <c r="AW43" s="54"/>
      <c r="AX43" s="54"/>
      <c r="AY43" s="54"/>
      <c r="AZ43" s="54"/>
      <c r="BA43" s="54"/>
      <c r="BB43" s="54"/>
      <c r="BC43" s="54"/>
      <c r="BD43" s="54"/>
      <c r="BE43" s="54"/>
      <c r="BF43" s="54"/>
      <c r="BG43" s="54"/>
      <c r="BH43" s="54"/>
      <c r="BI43" s="54"/>
      <c r="BJ43" s="54"/>
      <c r="BK43" s="54"/>
      <c r="BL43" s="54"/>
      <c r="BM43" s="54"/>
      <c r="BN43" s="54"/>
      <c r="BO43" s="54"/>
      <c r="BP43" s="54"/>
      <c r="BQ43" s="54"/>
      <c r="BR43" s="54"/>
      <c r="BS43" s="54"/>
      <c r="BT43" s="54"/>
      <c r="BU43" s="54"/>
      <c r="BV43" s="54"/>
      <c r="BW43" s="54"/>
      <c r="BX43" s="54"/>
      <c r="BY43" s="54"/>
      <c r="BZ43" s="54"/>
      <c r="CA43" s="54"/>
      <c r="CB43" s="54"/>
      <c r="CC43" s="54"/>
      <c r="CD43" s="54"/>
      <c r="CE43" s="54"/>
      <c r="CF43" s="54"/>
      <c r="CG43" s="54"/>
      <c r="CH43" s="54"/>
      <c r="CI43" s="54"/>
      <c r="CJ43" s="54"/>
      <c r="CK43" s="54"/>
      <c r="CL43" s="54"/>
      <c r="CM43" s="54"/>
      <c r="CN43" s="54"/>
      <c r="CO43" s="54"/>
      <c r="CP43" s="54"/>
      <c r="CQ43" s="54"/>
      <c r="CR43" s="54"/>
      <c r="CS43" s="54"/>
      <c r="CT43" s="54"/>
      <c r="CU43" s="54"/>
      <c r="CV43" s="54"/>
      <c r="CW43" s="54"/>
      <c r="CX43" s="54"/>
      <c r="CY43" s="54"/>
      <c r="CZ43" s="54"/>
      <c r="DA43" s="54"/>
      <c r="DB43" s="54"/>
      <c r="DC43" s="54"/>
      <c r="DD43" s="54"/>
      <c r="DE43" s="54"/>
      <c r="DF43" s="54"/>
      <c r="DG43" s="54"/>
      <c r="DH43" s="54"/>
      <c r="DI43" s="54"/>
      <c r="DJ43" s="54"/>
      <c r="DK43" s="54"/>
      <c r="DL43" s="54"/>
      <c r="DM43" s="54"/>
      <c r="DN43" s="54"/>
      <c r="DO43" s="54"/>
      <c r="DP43" s="54"/>
      <c r="DQ43" s="54"/>
      <c r="DR43" s="54"/>
      <c r="DS43" s="54"/>
      <c r="DT43" s="54"/>
      <c r="DU43" s="54"/>
      <c r="DV43" s="54"/>
      <c r="DW43" s="54"/>
      <c r="DX43" s="54"/>
      <c r="DY43" s="54"/>
      <c r="DZ43" s="54"/>
      <c r="EA43" s="54"/>
    </row>
    <row r="44" spans="1:131">
      <c r="A44" s="100"/>
      <c r="B44" s="83"/>
      <c r="C44" s="83"/>
      <c r="D44" s="83"/>
      <c r="E44" s="63"/>
      <c r="F44" s="100"/>
      <c r="H44" s="83"/>
      <c r="I44" s="100"/>
      <c r="J44" s="100"/>
      <c r="K44" s="101"/>
      <c r="L44" s="101"/>
      <c r="M44" s="63"/>
      <c r="N44" s="99"/>
      <c r="O44" s="54"/>
      <c r="P44" s="54"/>
      <c r="Q44" s="54"/>
      <c r="R44" s="54"/>
      <c r="S44" s="54"/>
      <c r="T44" s="54"/>
      <c r="U44" s="54"/>
      <c r="V44" s="54"/>
      <c r="W44" s="54"/>
      <c r="X44" s="54"/>
      <c r="Y44" s="54"/>
      <c r="Z44" s="54"/>
      <c r="AA44" s="54"/>
      <c r="AB44" s="54"/>
      <c r="AC44" s="54"/>
      <c r="AD44" s="54"/>
      <c r="AE44" s="54"/>
      <c r="AF44" s="54"/>
      <c r="AG44" s="54"/>
      <c r="AH44" s="54"/>
      <c r="AI44" s="54"/>
      <c r="AJ44" s="54"/>
      <c r="AK44" s="54"/>
      <c r="AL44" s="54"/>
      <c r="AM44" s="54"/>
      <c r="AN44" s="54"/>
      <c r="AO44" s="54"/>
      <c r="AP44" s="54"/>
      <c r="AQ44" s="54"/>
      <c r="AR44" s="54"/>
      <c r="AS44" s="54"/>
      <c r="AT44" s="54"/>
      <c r="AU44" s="54"/>
      <c r="AV44" s="54"/>
      <c r="AW44" s="54"/>
      <c r="AX44" s="54"/>
      <c r="AY44" s="54"/>
      <c r="AZ44" s="54"/>
      <c r="BA44" s="54"/>
      <c r="BB44" s="54"/>
      <c r="BC44" s="54"/>
      <c r="BD44" s="54"/>
      <c r="BE44" s="54"/>
      <c r="BF44" s="54"/>
      <c r="BG44" s="54"/>
      <c r="BH44" s="54"/>
      <c r="BI44" s="54"/>
      <c r="BJ44" s="54"/>
      <c r="BK44" s="54"/>
      <c r="BL44" s="54"/>
      <c r="BM44" s="54"/>
      <c r="BN44" s="54"/>
      <c r="BO44" s="54"/>
      <c r="BP44" s="54"/>
      <c r="BQ44" s="54"/>
      <c r="BR44" s="54"/>
      <c r="BS44" s="54"/>
      <c r="BT44" s="54"/>
      <c r="BU44" s="54"/>
      <c r="BV44" s="54"/>
      <c r="BW44" s="54"/>
      <c r="BX44" s="54"/>
      <c r="BY44" s="54"/>
      <c r="BZ44" s="54"/>
      <c r="CA44" s="54"/>
      <c r="CB44" s="54"/>
      <c r="CC44" s="54"/>
      <c r="CD44" s="54"/>
      <c r="CE44" s="54"/>
      <c r="CF44" s="54"/>
      <c r="CG44" s="54"/>
      <c r="CH44" s="54"/>
      <c r="CI44" s="54"/>
      <c r="CJ44" s="54"/>
      <c r="CK44" s="54"/>
      <c r="CL44" s="54"/>
      <c r="CM44" s="54"/>
      <c r="CN44" s="54"/>
      <c r="CO44" s="54"/>
      <c r="CP44" s="54"/>
      <c r="CQ44" s="54"/>
      <c r="CR44" s="54"/>
      <c r="CS44" s="54"/>
      <c r="CT44" s="54"/>
      <c r="CU44" s="54"/>
      <c r="CV44" s="54"/>
      <c r="CW44" s="54"/>
      <c r="CX44" s="54"/>
      <c r="CY44" s="54"/>
      <c r="CZ44" s="54"/>
      <c r="DA44" s="54"/>
      <c r="DB44" s="54"/>
      <c r="DC44" s="54"/>
      <c r="DD44" s="54"/>
      <c r="DE44" s="54"/>
      <c r="DF44" s="54"/>
      <c r="DG44" s="54"/>
      <c r="DH44" s="54"/>
      <c r="DI44" s="54"/>
      <c r="DJ44" s="54"/>
      <c r="DK44" s="54"/>
      <c r="DL44" s="54"/>
      <c r="DM44" s="54"/>
      <c r="DN44" s="54"/>
      <c r="DO44" s="54"/>
      <c r="DP44" s="54"/>
      <c r="DQ44" s="54"/>
      <c r="DR44" s="54"/>
      <c r="DS44" s="54"/>
      <c r="DT44" s="54"/>
      <c r="DU44" s="54"/>
      <c r="DV44" s="54"/>
      <c r="DW44" s="54"/>
      <c r="DX44" s="54"/>
      <c r="DY44" s="54"/>
      <c r="DZ44" s="54"/>
      <c r="EA44" s="54"/>
    </row>
    <row r="45" spans="1:131">
      <c r="A45" s="102"/>
      <c r="B45" s="102"/>
      <c r="C45" s="102"/>
      <c r="D45" s="83"/>
      <c r="E45" s="100"/>
      <c r="F45" s="83"/>
      <c r="G45" s="100"/>
      <c r="H45" s="100"/>
      <c r="I45" s="103"/>
      <c r="J45" s="100"/>
      <c r="K45" s="100"/>
      <c r="L45" s="101"/>
      <c r="M45" s="101"/>
      <c r="N45" s="99"/>
      <c r="O45" s="54"/>
      <c r="P45" s="54"/>
      <c r="Q45" s="54"/>
      <c r="R45" s="54"/>
      <c r="S45" s="54"/>
      <c r="T45" s="54"/>
      <c r="U45" s="54"/>
      <c r="V45" s="54"/>
      <c r="W45" s="54"/>
      <c r="X45" s="54"/>
      <c r="Y45" s="54"/>
      <c r="Z45" s="54"/>
      <c r="AA45" s="54"/>
      <c r="AB45" s="54"/>
      <c r="AC45" s="54"/>
      <c r="AD45" s="54"/>
      <c r="AE45" s="54"/>
      <c r="AF45" s="54"/>
      <c r="AG45" s="54"/>
      <c r="AH45" s="54"/>
      <c r="AI45" s="54"/>
      <c r="AJ45" s="54"/>
      <c r="AK45" s="54"/>
      <c r="AL45" s="54"/>
      <c r="AM45" s="54"/>
      <c r="AN45" s="54"/>
      <c r="AO45" s="54"/>
      <c r="AP45" s="54"/>
      <c r="AQ45" s="54"/>
      <c r="AR45" s="54"/>
      <c r="AS45" s="54"/>
      <c r="AT45" s="54"/>
      <c r="AU45" s="54"/>
      <c r="AV45" s="54"/>
      <c r="AW45" s="54"/>
      <c r="AX45" s="54"/>
      <c r="AY45" s="54"/>
      <c r="AZ45" s="54"/>
      <c r="BA45" s="54"/>
      <c r="BB45" s="54"/>
      <c r="BC45" s="54"/>
      <c r="BD45" s="54"/>
      <c r="BE45" s="54"/>
      <c r="BF45" s="54"/>
      <c r="BG45" s="54"/>
      <c r="BH45" s="54"/>
      <c r="BI45" s="54"/>
      <c r="BJ45" s="54"/>
      <c r="BK45" s="54"/>
      <c r="BL45" s="54"/>
      <c r="BM45" s="54"/>
      <c r="BN45" s="54"/>
      <c r="BO45" s="54"/>
      <c r="BP45" s="54"/>
      <c r="BQ45" s="54"/>
      <c r="BR45" s="54"/>
      <c r="BS45" s="54"/>
      <c r="BT45" s="54"/>
      <c r="BU45" s="54"/>
      <c r="BV45" s="54"/>
      <c r="BW45" s="54"/>
      <c r="BX45" s="54"/>
      <c r="BY45" s="54"/>
      <c r="BZ45" s="54"/>
      <c r="CA45" s="54"/>
      <c r="CB45" s="54"/>
      <c r="CC45" s="54"/>
      <c r="CD45" s="54"/>
      <c r="CE45" s="54"/>
      <c r="CF45" s="54"/>
      <c r="CG45" s="54"/>
      <c r="CH45" s="54"/>
      <c r="CI45" s="54"/>
      <c r="CJ45" s="54"/>
      <c r="CK45" s="54"/>
      <c r="CL45" s="54"/>
      <c r="CM45" s="54"/>
      <c r="CN45" s="54"/>
      <c r="CO45" s="54"/>
      <c r="CP45" s="54"/>
      <c r="CQ45" s="54"/>
      <c r="CR45" s="54"/>
      <c r="CS45" s="54"/>
      <c r="CT45" s="54"/>
      <c r="CU45" s="54"/>
      <c r="CV45" s="54"/>
      <c r="CW45" s="54"/>
      <c r="CX45" s="54"/>
      <c r="CY45" s="54"/>
      <c r="CZ45" s="54"/>
      <c r="DA45" s="54"/>
      <c r="DB45" s="54"/>
      <c r="DC45" s="54"/>
      <c r="DD45" s="54"/>
      <c r="DE45" s="54"/>
      <c r="DF45" s="54"/>
      <c r="DG45" s="54"/>
      <c r="DH45" s="54"/>
      <c r="DI45" s="54"/>
      <c r="DJ45" s="54"/>
      <c r="DK45" s="54"/>
      <c r="DL45" s="54"/>
      <c r="DM45" s="54"/>
      <c r="DN45" s="54"/>
      <c r="DO45" s="54"/>
      <c r="DP45" s="54"/>
      <c r="DQ45" s="54"/>
      <c r="DR45" s="54"/>
      <c r="DS45" s="54"/>
      <c r="DT45" s="54"/>
      <c r="DU45" s="54"/>
      <c r="DV45" s="54"/>
      <c r="DW45" s="54"/>
      <c r="DX45" s="54"/>
      <c r="DY45" s="54"/>
      <c r="DZ45" s="54"/>
      <c r="EA45" s="54"/>
    </row>
    <row r="46" spans="1:131">
      <c r="A46" s="102"/>
      <c r="B46" s="102"/>
      <c r="C46" s="102"/>
      <c r="D46" s="83"/>
      <c r="E46" s="100"/>
      <c r="F46" s="83"/>
      <c r="G46" s="100"/>
      <c r="H46" s="100"/>
      <c r="I46" s="83"/>
      <c r="J46" s="100"/>
      <c r="K46" s="100"/>
      <c r="L46" s="101"/>
      <c r="M46" s="101"/>
      <c r="N46" s="99"/>
      <c r="O46" s="54"/>
      <c r="P46" s="54"/>
      <c r="Q46" s="54"/>
      <c r="R46" s="54"/>
      <c r="S46" s="54"/>
      <c r="T46" s="54"/>
      <c r="U46" s="54"/>
      <c r="V46" s="54"/>
      <c r="W46" s="54"/>
      <c r="X46" s="54"/>
      <c r="Y46" s="54"/>
      <c r="Z46" s="54"/>
      <c r="AA46" s="54"/>
      <c r="AB46" s="54"/>
      <c r="AC46" s="54"/>
      <c r="AD46" s="54"/>
      <c r="AE46" s="54"/>
      <c r="AF46" s="54"/>
      <c r="AG46" s="54"/>
      <c r="AH46" s="54"/>
      <c r="AI46" s="54"/>
      <c r="AJ46" s="54"/>
      <c r="AK46" s="54"/>
      <c r="AL46" s="54"/>
      <c r="AM46" s="54"/>
      <c r="AN46" s="54"/>
      <c r="AO46" s="54"/>
      <c r="AP46" s="54"/>
      <c r="AQ46" s="54"/>
      <c r="AR46" s="54"/>
      <c r="AS46" s="54"/>
      <c r="AT46" s="54"/>
      <c r="AU46" s="54"/>
      <c r="AV46" s="54"/>
      <c r="AW46" s="54"/>
      <c r="AX46" s="54"/>
      <c r="AY46" s="54"/>
      <c r="AZ46" s="54"/>
      <c r="BA46" s="54"/>
      <c r="BB46" s="54"/>
      <c r="BC46" s="54"/>
      <c r="BD46" s="54"/>
      <c r="BE46" s="54"/>
      <c r="BF46" s="54"/>
      <c r="BG46" s="54"/>
      <c r="BH46" s="54"/>
      <c r="BI46" s="54"/>
      <c r="BJ46" s="54"/>
      <c r="BK46" s="54"/>
      <c r="BL46" s="54"/>
      <c r="BM46" s="54"/>
      <c r="BN46" s="54"/>
      <c r="BO46" s="54"/>
      <c r="BP46" s="54"/>
      <c r="BQ46" s="54"/>
      <c r="BR46" s="54"/>
      <c r="BS46" s="54"/>
      <c r="BT46" s="54"/>
      <c r="BU46" s="54"/>
      <c r="BV46" s="54"/>
      <c r="BW46" s="54"/>
      <c r="BX46" s="54"/>
      <c r="BY46" s="54"/>
      <c r="BZ46" s="54"/>
      <c r="CA46" s="54"/>
      <c r="CB46" s="54"/>
      <c r="CC46" s="54"/>
      <c r="CD46" s="54"/>
      <c r="CE46" s="54"/>
      <c r="CF46" s="54"/>
      <c r="CG46" s="54"/>
      <c r="CH46" s="54"/>
      <c r="CI46" s="54"/>
      <c r="CJ46" s="54"/>
      <c r="CK46" s="54"/>
      <c r="CL46" s="54"/>
      <c r="CM46" s="54"/>
      <c r="CN46" s="54"/>
      <c r="CO46" s="54"/>
      <c r="CP46" s="54"/>
      <c r="CQ46" s="54"/>
      <c r="CR46" s="54"/>
      <c r="CS46" s="54"/>
      <c r="CT46" s="54"/>
      <c r="CU46" s="54"/>
      <c r="CV46" s="54"/>
      <c r="CW46" s="54"/>
      <c r="CX46" s="54"/>
      <c r="CY46" s="54"/>
      <c r="CZ46" s="54"/>
      <c r="DA46" s="54"/>
      <c r="DB46" s="54"/>
      <c r="DC46" s="54"/>
      <c r="DD46" s="54"/>
      <c r="DE46" s="54"/>
      <c r="DF46" s="54"/>
      <c r="DG46" s="54"/>
      <c r="DH46" s="54"/>
      <c r="DI46" s="54"/>
      <c r="DJ46" s="54"/>
      <c r="DK46" s="54"/>
      <c r="DL46" s="54"/>
      <c r="DM46" s="54"/>
      <c r="DN46" s="54"/>
      <c r="DO46" s="54"/>
      <c r="DP46" s="54"/>
      <c r="DQ46" s="54"/>
      <c r="DR46" s="54"/>
      <c r="DS46" s="54"/>
      <c r="DT46" s="54"/>
      <c r="DU46" s="54"/>
      <c r="DV46" s="54"/>
      <c r="DW46" s="54"/>
      <c r="DX46" s="54"/>
      <c r="DY46" s="54"/>
      <c r="DZ46" s="54"/>
      <c r="EA46" s="54"/>
    </row>
    <row r="47" spans="1:131">
      <c r="A47" s="102"/>
      <c r="B47" s="102"/>
      <c r="C47" s="102"/>
      <c r="D47" s="83"/>
      <c r="E47" s="100"/>
      <c r="F47" s="83"/>
      <c r="G47" s="100"/>
      <c r="H47" s="100"/>
      <c r="I47" s="83"/>
      <c r="J47" s="100"/>
      <c r="K47" s="100"/>
      <c r="L47" s="101"/>
      <c r="M47" s="101"/>
      <c r="N47" s="99"/>
      <c r="O47" s="54"/>
      <c r="P47" s="54"/>
      <c r="Q47" s="54"/>
      <c r="R47" s="54"/>
      <c r="S47" s="54"/>
      <c r="T47" s="54"/>
      <c r="U47" s="54"/>
      <c r="V47" s="54"/>
      <c r="W47" s="54"/>
      <c r="X47" s="54"/>
      <c r="Y47" s="54"/>
      <c r="Z47" s="54"/>
      <c r="AA47" s="54"/>
      <c r="AB47" s="54"/>
      <c r="AC47" s="54"/>
      <c r="AD47" s="54"/>
      <c r="AE47" s="54"/>
      <c r="AF47" s="54"/>
      <c r="AG47" s="54"/>
      <c r="AH47" s="54"/>
      <c r="AI47" s="54"/>
      <c r="AJ47" s="54"/>
      <c r="AK47" s="54"/>
      <c r="AL47" s="54"/>
      <c r="AM47" s="54"/>
      <c r="AN47" s="54"/>
      <c r="AO47" s="54"/>
      <c r="AP47" s="54"/>
      <c r="AQ47" s="54"/>
      <c r="AR47" s="54"/>
      <c r="AS47" s="54"/>
      <c r="AT47" s="54"/>
      <c r="AU47" s="54"/>
      <c r="AV47" s="54"/>
      <c r="AW47" s="54"/>
      <c r="AX47" s="54"/>
      <c r="AY47" s="54"/>
      <c r="AZ47" s="54"/>
      <c r="BA47" s="54"/>
      <c r="BB47" s="54"/>
      <c r="BC47" s="54"/>
      <c r="BD47" s="54"/>
      <c r="BE47" s="54"/>
      <c r="BF47" s="54"/>
      <c r="BG47" s="54"/>
      <c r="BH47" s="54"/>
      <c r="BI47" s="54"/>
      <c r="BJ47" s="54"/>
      <c r="BK47" s="54"/>
      <c r="BL47" s="54"/>
      <c r="BM47" s="54"/>
      <c r="BN47" s="54"/>
      <c r="BO47" s="54"/>
      <c r="BP47" s="54"/>
      <c r="BQ47" s="54"/>
      <c r="BR47" s="54"/>
      <c r="BS47" s="54"/>
      <c r="BT47" s="54"/>
      <c r="BU47" s="54"/>
      <c r="BV47" s="54"/>
      <c r="BW47" s="54"/>
      <c r="BX47" s="54"/>
      <c r="BY47" s="54"/>
      <c r="BZ47" s="54"/>
      <c r="CA47" s="54"/>
      <c r="CB47" s="54"/>
      <c r="CC47" s="54"/>
      <c r="CD47" s="54"/>
      <c r="CE47" s="54"/>
      <c r="CF47" s="54"/>
      <c r="CG47" s="54"/>
      <c r="CH47" s="54"/>
      <c r="CI47" s="54"/>
      <c r="CJ47" s="54"/>
      <c r="CK47" s="54"/>
      <c r="CL47" s="54"/>
      <c r="CM47" s="54"/>
      <c r="CN47" s="54"/>
      <c r="CO47" s="54"/>
      <c r="CP47" s="54"/>
      <c r="CQ47" s="54"/>
      <c r="CR47" s="54"/>
      <c r="CS47" s="54"/>
      <c r="CT47" s="54"/>
      <c r="CU47" s="54"/>
      <c r="CV47" s="54"/>
      <c r="CW47" s="54"/>
      <c r="CX47" s="54"/>
      <c r="CY47" s="54"/>
      <c r="CZ47" s="54"/>
      <c r="DA47" s="54"/>
      <c r="DB47" s="54"/>
      <c r="DC47" s="54"/>
      <c r="DD47" s="54"/>
      <c r="DE47" s="54"/>
      <c r="DF47" s="54"/>
      <c r="DG47" s="54"/>
      <c r="DH47" s="54"/>
      <c r="DI47" s="54"/>
      <c r="DJ47" s="54"/>
      <c r="DK47" s="54"/>
      <c r="DL47" s="54"/>
      <c r="DM47" s="54"/>
      <c r="DN47" s="54"/>
      <c r="DO47" s="54"/>
      <c r="DP47" s="54"/>
      <c r="DQ47" s="54"/>
      <c r="DR47" s="54"/>
      <c r="DS47" s="54"/>
      <c r="DT47" s="54"/>
      <c r="DU47" s="54"/>
      <c r="DV47" s="54"/>
      <c r="DW47" s="54"/>
      <c r="DX47" s="54"/>
      <c r="DY47" s="54"/>
      <c r="DZ47" s="54"/>
      <c r="EA47" s="54"/>
    </row>
    <row r="48" spans="1:131">
      <c r="A48" s="102"/>
      <c r="B48" s="102"/>
      <c r="C48" s="102"/>
      <c r="D48" s="83"/>
      <c r="E48" s="100"/>
      <c r="F48" s="83"/>
      <c r="G48" s="100"/>
      <c r="H48" s="100"/>
      <c r="I48" s="83"/>
      <c r="J48" s="100"/>
      <c r="K48" s="100"/>
      <c r="L48" s="101"/>
      <c r="M48" s="101"/>
      <c r="N48" s="99"/>
      <c r="O48" s="54"/>
      <c r="P48" s="54"/>
      <c r="Q48" s="54"/>
      <c r="R48" s="54"/>
      <c r="S48" s="54"/>
      <c r="T48" s="54"/>
      <c r="U48" s="54"/>
      <c r="V48" s="54"/>
      <c r="W48" s="54"/>
      <c r="X48" s="54"/>
      <c r="Y48" s="54"/>
      <c r="Z48" s="54"/>
      <c r="AA48" s="54"/>
      <c r="AB48" s="54"/>
      <c r="AC48" s="54"/>
      <c r="AD48" s="54"/>
      <c r="AE48" s="54"/>
      <c r="AF48" s="54"/>
      <c r="AG48" s="54"/>
      <c r="AH48" s="54"/>
      <c r="AI48" s="54"/>
      <c r="AJ48" s="54"/>
      <c r="AK48" s="54"/>
      <c r="AL48" s="54"/>
      <c r="AM48" s="54"/>
      <c r="AN48" s="54"/>
      <c r="AO48" s="54"/>
      <c r="AP48" s="54"/>
      <c r="AQ48" s="54"/>
      <c r="AR48" s="54"/>
      <c r="AS48" s="54"/>
      <c r="AT48" s="54"/>
      <c r="AU48" s="54"/>
      <c r="AV48" s="54"/>
      <c r="AW48" s="54"/>
      <c r="AX48" s="54"/>
      <c r="AY48" s="54"/>
      <c r="AZ48" s="54"/>
      <c r="BA48" s="54"/>
      <c r="BB48" s="54"/>
      <c r="BC48" s="54"/>
      <c r="BD48" s="54"/>
      <c r="BE48" s="54"/>
      <c r="BF48" s="54"/>
      <c r="BG48" s="54"/>
      <c r="BH48" s="54"/>
      <c r="BI48" s="54"/>
      <c r="BJ48" s="54"/>
      <c r="BK48" s="54"/>
      <c r="BL48" s="54"/>
      <c r="BM48" s="54"/>
      <c r="BN48" s="54"/>
      <c r="BO48" s="54"/>
      <c r="BP48" s="54"/>
      <c r="BQ48" s="54"/>
      <c r="BR48" s="54"/>
      <c r="BS48" s="54"/>
      <c r="BT48" s="54"/>
      <c r="BU48" s="54"/>
      <c r="BV48" s="54"/>
      <c r="BW48" s="54"/>
      <c r="BX48" s="54"/>
      <c r="BY48" s="54"/>
      <c r="BZ48" s="54"/>
      <c r="CA48" s="54"/>
      <c r="CB48" s="54"/>
      <c r="CC48" s="54"/>
      <c r="CD48" s="54"/>
      <c r="CE48" s="54"/>
      <c r="CF48" s="54"/>
      <c r="CG48" s="54"/>
      <c r="CH48" s="54"/>
      <c r="CI48" s="54"/>
      <c r="CJ48" s="54"/>
      <c r="CK48" s="54"/>
      <c r="CL48" s="54"/>
      <c r="CM48" s="54"/>
      <c r="CN48" s="54"/>
      <c r="CO48" s="54"/>
      <c r="CP48" s="54"/>
      <c r="CQ48" s="54"/>
      <c r="CR48" s="54"/>
      <c r="CS48" s="54"/>
      <c r="CT48" s="54"/>
      <c r="CU48" s="54"/>
      <c r="CV48" s="54"/>
      <c r="CW48" s="54"/>
      <c r="CX48" s="54"/>
      <c r="CY48" s="54"/>
      <c r="CZ48" s="54"/>
      <c r="DA48" s="54"/>
      <c r="DB48" s="54"/>
      <c r="DC48" s="54"/>
      <c r="DD48" s="54"/>
      <c r="DE48" s="54"/>
      <c r="DF48" s="54"/>
      <c r="DG48" s="54"/>
      <c r="DH48" s="54"/>
      <c r="DI48" s="54"/>
      <c r="DJ48" s="54"/>
      <c r="DK48" s="54"/>
      <c r="DL48" s="54"/>
      <c r="DM48" s="54"/>
      <c r="DN48" s="54"/>
      <c r="DO48" s="54"/>
      <c r="DP48" s="54"/>
      <c r="DQ48" s="54"/>
      <c r="DR48" s="54"/>
      <c r="DS48" s="54"/>
      <c r="DT48" s="54"/>
      <c r="DU48" s="54"/>
      <c r="DV48" s="54"/>
      <c r="DW48" s="54"/>
      <c r="DX48" s="54"/>
      <c r="DY48" s="54"/>
      <c r="DZ48" s="54"/>
      <c r="EA48" s="54"/>
    </row>
    <row r="49" spans="1:138">
      <c r="A49" s="102"/>
      <c r="B49" s="102"/>
      <c r="C49" s="102"/>
      <c r="D49" s="83"/>
      <c r="E49" s="100"/>
      <c r="F49" s="83"/>
      <c r="G49" s="100"/>
      <c r="H49" s="100"/>
      <c r="I49" s="83"/>
      <c r="J49" s="100"/>
      <c r="K49" s="100"/>
      <c r="L49" s="101"/>
      <c r="M49" s="101"/>
      <c r="N49" s="99"/>
      <c r="O49" s="54"/>
      <c r="P49" s="54"/>
      <c r="Q49" s="54"/>
      <c r="R49" s="54"/>
      <c r="S49" s="54"/>
      <c r="T49" s="54"/>
      <c r="U49" s="54"/>
      <c r="V49" s="54"/>
      <c r="W49" s="54"/>
      <c r="X49" s="54"/>
      <c r="Y49" s="54"/>
      <c r="Z49" s="54"/>
      <c r="AA49" s="54"/>
      <c r="AB49" s="54"/>
      <c r="AC49" s="54"/>
      <c r="AD49" s="54"/>
      <c r="AE49" s="54"/>
      <c r="AF49" s="54"/>
      <c r="AG49" s="54"/>
      <c r="AH49" s="54"/>
      <c r="AI49" s="54"/>
      <c r="AJ49" s="54"/>
      <c r="AK49" s="54"/>
      <c r="AL49" s="54"/>
      <c r="AM49" s="54"/>
      <c r="AN49" s="54"/>
      <c r="AO49" s="54"/>
      <c r="AP49" s="54"/>
      <c r="AQ49" s="54"/>
      <c r="AR49" s="54"/>
      <c r="AS49" s="54"/>
      <c r="AT49" s="54"/>
      <c r="AU49" s="54"/>
      <c r="AV49" s="54"/>
      <c r="AW49" s="54"/>
      <c r="AX49" s="54"/>
      <c r="AY49" s="54"/>
      <c r="AZ49" s="54"/>
      <c r="BA49" s="54"/>
      <c r="BB49" s="54"/>
      <c r="BC49" s="54"/>
      <c r="BD49" s="54"/>
      <c r="BE49" s="54"/>
      <c r="BF49" s="54"/>
      <c r="BG49" s="54"/>
      <c r="BH49" s="54"/>
      <c r="BI49" s="54"/>
      <c r="BJ49" s="54"/>
      <c r="BK49" s="54"/>
      <c r="BL49" s="54"/>
      <c r="BM49" s="54"/>
      <c r="BN49" s="54"/>
      <c r="BO49" s="54"/>
      <c r="BP49" s="54"/>
      <c r="BQ49" s="54"/>
      <c r="BR49" s="54"/>
      <c r="BS49" s="54"/>
      <c r="BT49" s="54"/>
      <c r="BU49" s="54"/>
      <c r="BV49" s="54"/>
      <c r="BW49" s="54"/>
      <c r="BX49" s="54"/>
      <c r="BY49" s="54"/>
      <c r="BZ49" s="54"/>
      <c r="CA49" s="54"/>
      <c r="CB49" s="54"/>
      <c r="CC49" s="54"/>
      <c r="CD49" s="54"/>
      <c r="CE49" s="54"/>
      <c r="CF49" s="54"/>
      <c r="CG49" s="54"/>
      <c r="CH49" s="54"/>
      <c r="CI49" s="54"/>
      <c r="CJ49" s="54"/>
      <c r="CK49" s="54"/>
      <c r="CL49" s="54"/>
      <c r="CM49" s="54"/>
      <c r="CN49" s="54"/>
      <c r="CO49" s="54"/>
      <c r="CP49" s="54"/>
      <c r="CQ49" s="54"/>
      <c r="CR49" s="54"/>
      <c r="CS49" s="54"/>
      <c r="CT49" s="54"/>
      <c r="CU49" s="54"/>
      <c r="CV49" s="54"/>
      <c r="CW49" s="54"/>
      <c r="CX49" s="54"/>
      <c r="CY49" s="54"/>
      <c r="CZ49" s="54"/>
      <c r="DA49" s="54"/>
      <c r="DB49" s="54"/>
      <c r="DC49" s="54"/>
      <c r="DD49" s="54"/>
      <c r="DE49" s="54"/>
      <c r="DF49" s="54"/>
      <c r="DG49" s="54"/>
      <c r="DH49" s="54"/>
      <c r="DI49" s="54"/>
      <c r="DJ49" s="54"/>
      <c r="DK49" s="54"/>
      <c r="DL49" s="54"/>
      <c r="DM49" s="54"/>
      <c r="DN49" s="54"/>
      <c r="DO49" s="54"/>
      <c r="DP49" s="54"/>
      <c r="DQ49" s="54"/>
      <c r="DR49" s="54"/>
      <c r="DS49" s="54"/>
      <c r="DT49" s="54"/>
      <c r="DU49" s="54"/>
      <c r="DV49" s="54"/>
      <c r="DW49" s="54"/>
      <c r="DX49" s="54"/>
      <c r="DY49" s="54"/>
      <c r="DZ49" s="54"/>
      <c r="EA49" s="54"/>
    </row>
    <row r="50" spans="1:138">
      <c r="A50" s="102"/>
      <c r="B50" s="102"/>
      <c r="C50" s="102"/>
      <c r="D50" s="83"/>
      <c r="E50" s="100"/>
      <c r="F50" s="83"/>
      <c r="G50" s="100"/>
      <c r="H50" s="100"/>
      <c r="I50" s="83"/>
      <c r="J50" s="100"/>
      <c r="K50" s="100"/>
      <c r="L50" s="101"/>
      <c r="M50" s="101"/>
      <c r="N50" s="99"/>
      <c r="O50" s="54"/>
      <c r="P50" s="54"/>
      <c r="Q50" s="54"/>
      <c r="R50" s="54"/>
      <c r="S50" s="54"/>
      <c r="T50" s="54"/>
      <c r="U50" s="54"/>
      <c r="V50" s="54"/>
      <c r="W50" s="54"/>
      <c r="X50" s="54"/>
      <c r="Y50" s="54"/>
      <c r="Z50" s="54"/>
      <c r="AA50" s="54"/>
      <c r="AB50" s="54"/>
      <c r="AC50" s="54"/>
      <c r="AD50" s="54"/>
      <c r="AE50" s="54"/>
      <c r="AF50" s="54"/>
      <c r="AG50" s="54"/>
      <c r="AH50" s="54"/>
      <c r="AI50" s="54"/>
      <c r="AJ50" s="54"/>
      <c r="AK50" s="54"/>
      <c r="AL50" s="54"/>
      <c r="AM50" s="54"/>
      <c r="AN50" s="54"/>
      <c r="AO50" s="54"/>
      <c r="AP50" s="54"/>
      <c r="AQ50" s="54"/>
      <c r="AR50" s="54"/>
      <c r="AS50" s="54"/>
      <c r="AT50" s="54"/>
      <c r="AU50" s="54"/>
      <c r="AV50" s="54"/>
      <c r="AW50" s="54"/>
      <c r="AX50" s="54"/>
      <c r="AY50" s="54"/>
      <c r="AZ50" s="54"/>
      <c r="BA50" s="54"/>
      <c r="BB50" s="54"/>
      <c r="BC50" s="54"/>
      <c r="BD50" s="54"/>
      <c r="BE50" s="54"/>
      <c r="BF50" s="54"/>
      <c r="BG50" s="54"/>
      <c r="BH50" s="54"/>
      <c r="BI50" s="54"/>
      <c r="BJ50" s="54"/>
      <c r="BK50" s="54"/>
      <c r="BL50" s="54"/>
      <c r="BM50" s="54"/>
      <c r="BN50" s="54"/>
      <c r="BO50" s="54"/>
      <c r="BP50" s="54"/>
      <c r="BQ50" s="54"/>
      <c r="BR50" s="54"/>
      <c r="BS50" s="54"/>
      <c r="BT50" s="54"/>
      <c r="BU50" s="54"/>
      <c r="BV50" s="54"/>
      <c r="BW50" s="54"/>
      <c r="BX50" s="54"/>
      <c r="BY50" s="54"/>
      <c r="BZ50" s="54"/>
      <c r="CA50" s="54"/>
      <c r="CB50" s="54"/>
      <c r="CC50" s="54"/>
      <c r="CD50" s="54"/>
      <c r="CE50" s="54"/>
      <c r="CF50" s="54"/>
      <c r="CG50" s="54"/>
      <c r="CH50" s="54"/>
      <c r="CI50" s="54"/>
      <c r="CJ50" s="54"/>
      <c r="CK50" s="54"/>
      <c r="CL50" s="54"/>
      <c r="CM50" s="54"/>
      <c r="CN50" s="54"/>
      <c r="CO50" s="54"/>
      <c r="CP50" s="54"/>
      <c r="CQ50" s="54"/>
      <c r="CR50" s="54"/>
      <c r="CS50" s="54"/>
      <c r="CT50" s="54"/>
      <c r="CU50" s="54"/>
      <c r="CV50" s="54"/>
      <c r="CW50" s="54"/>
      <c r="CX50" s="54"/>
      <c r="CY50" s="54"/>
      <c r="CZ50" s="54"/>
      <c r="DA50" s="54"/>
      <c r="DB50" s="54"/>
      <c r="DC50" s="54"/>
      <c r="DD50" s="54"/>
      <c r="DE50" s="54"/>
      <c r="DF50" s="54"/>
      <c r="DG50" s="54"/>
      <c r="DH50" s="54"/>
      <c r="DI50" s="54"/>
      <c r="DJ50" s="54"/>
      <c r="DK50" s="54"/>
      <c r="DL50" s="54"/>
      <c r="DM50" s="54"/>
      <c r="DN50" s="54"/>
      <c r="DO50" s="54"/>
      <c r="DP50" s="54"/>
      <c r="DQ50" s="54"/>
      <c r="DR50" s="54"/>
      <c r="DS50" s="54"/>
      <c r="DT50" s="54"/>
      <c r="DU50" s="54"/>
      <c r="DV50" s="54"/>
      <c r="DW50" s="54"/>
      <c r="DX50" s="54"/>
      <c r="DY50" s="54"/>
      <c r="DZ50" s="54"/>
      <c r="EA50" s="54"/>
    </row>
    <row r="51" spans="1:138">
      <c r="A51" s="102"/>
      <c r="B51" s="102"/>
      <c r="C51" s="102"/>
      <c r="D51" s="83"/>
      <c r="E51" s="100"/>
      <c r="F51" s="83"/>
      <c r="G51" s="100"/>
      <c r="H51" s="100"/>
      <c r="I51" s="83"/>
      <c r="J51" s="100"/>
      <c r="K51" s="100"/>
      <c r="L51" s="101"/>
      <c r="M51" s="101"/>
      <c r="N51" s="99"/>
      <c r="O51" s="54"/>
      <c r="P51" s="54"/>
      <c r="Q51" s="54"/>
      <c r="R51" s="54"/>
      <c r="S51" s="54"/>
      <c r="T51" s="54"/>
      <c r="U51" s="54"/>
      <c r="V51" s="54"/>
      <c r="W51" s="54"/>
      <c r="X51" s="54"/>
      <c r="Y51" s="54"/>
      <c r="Z51" s="54"/>
      <c r="AA51" s="54"/>
      <c r="AB51" s="54"/>
      <c r="AC51" s="54"/>
      <c r="AD51" s="54"/>
      <c r="AE51" s="54"/>
      <c r="AF51" s="54"/>
      <c r="AG51" s="54"/>
      <c r="AH51" s="54"/>
      <c r="AI51" s="54"/>
      <c r="AJ51" s="54"/>
      <c r="AK51" s="54"/>
      <c r="AL51" s="54"/>
      <c r="AM51" s="54"/>
      <c r="AN51" s="54"/>
      <c r="AO51" s="54"/>
      <c r="AP51" s="54"/>
      <c r="AQ51" s="54"/>
      <c r="AR51" s="54"/>
      <c r="AS51" s="54"/>
      <c r="AT51" s="54"/>
      <c r="AU51" s="54"/>
      <c r="AV51" s="54"/>
      <c r="AW51" s="54"/>
      <c r="AX51" s="54"/>
      <c r="AY51" s="54"/>
      <c r="AZ51" s="54"/>
      <c r="BA51" s="54"/>
      <c r="BB51" s="54"/>
      <c r="BC51" s="54"/>
      <c r="BD51" s="54"/>
      <c r="BE51" s="54"/>
      <c r="BF51" s="54"/>
      <c r="BG51" s="54"/>
      <c r="BH51" s="54"/>
      <c r="BI51" s="54"/>
      <c r="BJ51" s="54"/>
      <c r="BK51" s="54"/>
      <c r="BL51" s="54"/>
      <c r="BM51" s="54"/>
      <c r="BN51" s="54"/>
      <c r="BO51" s="54"/>
      <c r="BP51" s="54"/>
      <c r="BQ51" s="54"/>
      <c r="BR51" s="54"/>
      <c r="BS51" s="54"/>
      <c r="BT51" s="54"/>
      <c r="BU51" s="54"/>
      <c r="BV51" s="54"/>
      <c r="BW51" s="54"/>
      <c r="BX51" s="54"/>
      <c r="BY51" s="54"/>
      <c r="BZ51" s="54"/>
      <c r="CA51" s="54"/>
      <c r="CB51" s="54"/>
      <c r="CC51" s="54"/>
      <c r="CD51" s="54"/>
      <c r="CE51" s="54"/>
      <c r="CF51" s="54"/>
      <c r="CG51" s="54"/>
      <c r="CH51" s="54"/>
      <c r="CI51" s="54"/>
      <c r="CJ51" s="54"/>
      <c r="CK51" s="54"/>
      <c r="CL51" s="54"/>
      <c r="CM51" s="54"/>
      <c r="CN51" s="54"/>
      <c r="CO51" s="54"/>
      <c r="CP51" s="54"/>
      <c r="CQ51" s="54"/>
      <c r="CR51" s="54"/>
      <c r="CS51" s="54"/>
      <c r="CT51" s="54"/>
      <c r="CU51" s="54"/>
      <c r="CV51" s="54"/>
      <c r="CW51" s="54"/>
      <c r="CX51" s="54"/>
      <c r="CY51" s="54"/>
      <c r="CZ51" s="54"/>
      <c r="DA51" s="54"/>
      <c r="DB51" s="54"/>
      <c r="DC51" s="54"/>
      <c r="DD51" s="54"/>
      <c r="DE51" s="54"/>
      <c r="DF51" s="54"/>
      <c r="DG51" s="54"/>
      <c r="DH51" s="54"/>
      <c r="DI51" s="54"/>
      <c r="DJ51" s="54"/>
      <c r="DK51" s="54"/>
      <c r="DL51" s="54"/>
      <c r="DM51" s="54"/>
      <c r="DN51" s="54"/>
      <c r="DO51" s="54"/>
      <c r="DP51" s="54"/>
      <c r="DQ51" s="54"/>
      <c r="DR51" s="54"/>
      <c r="DS51" s="54"/>
      <c r="DT51" s="54"/>
      <c r="DU51" s="54"/>
      <c r="DV51" s="54"/>
      <c r="DW51" s="54"/>
      <c r="DX51" s="54"/>
      <c r="DY51" s="54"/>
      <c r="DZ51" s="54"/>
      <c r="EA51" s="54"/>
    </row>
    <row r="52" spans="1:138">
      <c r="A52" s="102"/>
      <c r="B52" s="102"/>
      <c r="C52" s="102"/>
      <c r="D52" s="83"/>
      <c r="E52" s="100"/>
      <c r="F52" s="83"/>
      <c r="G52" s="100"/>
      <c r="H52" s="100"/>
      <c r="I52" s="83"/>
      <c r="J52" s="100"/>
      <c r="K52" s="100"/>
      <c r="L52" s="101"/>
      <c r="M52" s="101"/>
      <c r="N52" s="99"/>
      <c r="O52" s="54"/>
      <c r="P52" s="54"/>
      <c r="Q52" s="54"/>
      <c r="R52" s="54"/>
      <c r="S52" s="54"/>
      <c r="T52" s="54"/>
      <c r="U52" s="54"/>
      <c r="V52" s="54"/>
      <c r="W52" s="54"/>
      <c r="X52" s="54"/>
      <c r="Y52" s="54"/>
      <c r="Z52" s="54"/>
      <c r="AA52" s="54"/>
      <c r="AB52" s="54"/>
      <c r="AC52" s="54"/>
      <c r="AD52" s="54"/>
      <c r="AE52" s="54"/>
      <c r="AF52" s="54"/>
      <c r="AG52" s="54"/>
      <c r="AH52" s="54"/>
      <c r="AI52" s="54"/>
      <c r="AJ52" s="54"/>
      <c r="AK52" s="54"/>
      <c r="AL52" s="54"/>
      <c r="AM52" s="54"/>
      <c r="AN52" s="54"/>
      <c r="AO52" s="54"/>
      <c r="AP52" s="54"/>
      <c r="AQ52" s="54"/>
      <c r="AR52" s="54"/>
      <c r="AS52" s="54"/>
      <c r="AT52" s="54"/>
      <c r="AU52" s="54"/>
      <c r="AV52" s="54"/>
      <c r="AW52" s="54"/>
      <c r="AX52" s="54"/>
      <c r="AY52" s="54"/>
      <c r="AZ52" s="54"/>
      <c r="BA52" s="54"/>
      <c r="BB52" s="54"/>
      <c r="BC52" s="54"/>
      <c r="BD52" s="54"/>
      <c r="BE52" s="54"/>
      <c r="BF52" s="54"/>
      <c r="BG52" s="54"/>
      <c r="BH52" s="54"/>
      <c r="BI52" s="54"/>
      <c r="BJ52" s="54"/>
      <c r="BK52" s="54"/>
      <c r="BL52" s="54"/>
      <c r="BM52" s="54"/>
      <c r="BN52" s="54"/>
      <c r="BO52" s="54"/>
      <c r="BP52" s="54"/>
      <c r="BQ52" s="54"/>
      <c r="BR52" s="54"/>
      <c r="BS52" s="54"/>
      <c r="BT52" s="54"/>
      <c r="BU52" s="54"/>
      <c r="BV52" s="54"/>
      <c r="BW52" s="54"/>
      <c r="BX52" s="54"/>
      <c r="BY52" s="54"/>
      <c r="BZ52" s="54"/>
      <c r="CA52" s="54"/>
      <c r="CB52" s="54"/>
      <c r="CC52" s="54"/>
      <c r="CD52" s="54"/>
      <c r="CE52" s="54"/>
      <c r="CF52" s="54"/>
      <c r="CG52" s="54"/>
      <c r="CH52" s="54"/>
      <c r="CI52" s="54"/>
      <c r="CJ52" s="54"/>
      <c r="CK52" s="54"/>
      <c r="CL52" s="54"/>
      <c r="CM52" s="54"/>
      <c r="CN52" s="54"/>
      <c r="CO52" s="54"/>
      <c r="CP52" s="54"/>
      <c r="CQ52" s="54"/>
      <c r="CR52" s="54"/>
      <c r="CS52" s="54"/>
      <c r="CT52" s="54"/>
      <c r="CU52" s="54"/>
      <c r="CV52" s="54"/>
      <c r="CW52" s="54"/>
      <c r="CX52" s="54"/>
      <c r="CY52" s="54"/>
      <c r="CZ52" s="54"/>
      <c r="DA52" s="54"/>
      <c r="DB52" s="54"/>
      <c r="DC52" s="54"/>
      <c r="DD52" s="54"/>
      <c r="DE52" s="54"/>
      <c r="DF52" s="54"/>
      <c r="DG52" s="54"/>
      <c r="DH52" s="54"/>
      <c r="DI52" s="54"/>
      <c r="DJ52" s="54"/>
      <c r="DK52" s="54"/>
      <c r="DL52" s="54"/>
      <c r="DM52" s="54"/>
      <c r="DN52" s="54"/>
      <c r="DO52" s="54"/>
      <c r="DP52" s="54"/>
      <c r="DQ52" s="54"/>
      <c r="DR52" s="54"/>
      <c r="DS52" s="54"/>
      <c r="DT52" s="54"/>
      <c r="DU52" s="54"/>
      <c r="DV52" s="54"/>
      <c r="DW52" s="54"/>
      <c r="DX52" s="54"/>
      <c r="DY52" s="54"/>
      <c r="DZ52" s="54"/>
      <c r="EA52" s="54"/>
    </row>
    <row r="53" spans="1:138">
      <c r="A53" s="102"/>
      <c r="B53" s="102"/>
      <c r="C53" s="102"/>
      <c r="D53" s="83"/>
      <c r="E53" s="100"/>
      <c r="F53" s="83"/>
      <c r="G53" s="100"/>
      <c r="H53" s="100"/>
      <c r="I53" s="83"/>
      <c r="J53" s="100"/>
      <c r="K53" s="100"/>
      <c r="L53" s="101"/>
      <c r="M53" s="101"/>
      <c r="N53" s="99"/>
      <c r="O53" s="54"/>
      <c r="P53" s="54"/>
      <c r="Q53" s="54"/>
      <c r="R53" s="54"/>
      <c r="S53" s="54"/>
      <c r="T53" s="54"/>
      <c r="U53" s="54"/>
      <c r="V53" s="54"/>
      <c r="W53" s="54"/>
      <c r="X53" s="54"/>
      <c r="Y53" s="54"/>
      <c r="Z53" s="54"/>
      <c r="AA53" s="54"/>
      <c r="AB53" s="54"/>
      <c r="AC53" s="54"/>
      <c r="AD53" s="54"/>
      <c r="AE53" s="54"/>
      <c r="AF53" s="54"/>
      <c r="AG53" s="54"/>
      <c r="AH53" s="54"/>
      <c r="AI53" s="54"/>
      <c r="AJ53" s="54"/>
      <c r="AK53" s="54"/>
      <c r="AL53" s="54"/>
      <c r="AM53" s="54"/>
      <c r="AN53" s="54"/>
      <c r="AO53" s="54"/>
      <c r="AP53" s="54"/>
      <c r="AQ53" s="54"/>
      <c r="AR53" s="54"/>
      <c r="AS53" s="54"/>
      <c r="AT53" s="54"/>
      <c r="AU53" s="54"/>
      <c r="AV53" s="54"/>
      <c r="AW53" s="54"/>
      <c r="AX53" s="54"/>
      <c r="AY53" s="54"/>
      <c r="AZ53" s="54"/>
      <c r="BA53" s="54"/>
      <c r="BB53" s="54"/>
      <c r="BC53" s="54"/>
      <c r="BD53" s="54"/>
      <c r="BE53" s="54"/>
      <c r="BF53" s="54"/>
      <c r="BG53" s="54"/>
      <c r="BH53" s="54"/>
      <c r="BI53" s="54"/>
      <c r="BJ53" s="54"/>
      <c r="BK53" s="54"/>
      <c r="BL53" s="54"/>
      <c r="BM53" s="54"/>
      <c r="BN53" s="54"/>
      <c r="BO53" s="54"/>
      <c r="BP53" s="54"/>
      <c r="BQ53" s="54"/>
      <c r="BR53" s="54"/>
      <c r="BS53" s="54"/>
      <c r="BT53" s="54"/>
      <c r="BU53" s="54"/>
      <c r="BV53" s="54"/>
      <c r="BW53" s="54"/>
      <c r="BX53" s="54"/>
      <c r="BY53" s="54"/>
      <c r="BZ53" s="54"/>
      <c r="CA53" s="54"/>
      <c r="CB53" s="54"/>
      <c r="CC53" s="54"/>
      <c r="CD53" s="54"/>
      <c r="CE53" s="54"/>
      <c r="CF53" s="54"/>
      <c r="CG53" s="54"/>
      <c r="CH53" s="54"/>
      <c r="CI53" s="54"/>
      <c r="CJ53" s="54"/>
      <c r="CK53" s="54"/>
      <c r="CL53" s="54"/>
      <c r="CM53" s="54"/>
      <c r="CN53" s="54"/>
      <c r="CO53" s="54"/>
      <c r="CP53" s="54"/>
      <c r="CQ53" s="54"/>
      <c r="CR53" s="54"/>
      <c r="CS53" s="54"/>
      <c r="CT53" s="54"/>
      <c r="CU53" s="54"/>
      <c r="CV53" s="54"/>
      <c r="CW53" s="54"/>
      <c r="CX53" s="54"/>
      <c r="CY53" s="54"/>
      <c r="CZ53" s="54"/>
      <c r="DA53" s="54"/>
      <c r="DB53" s="54"/>
      <c r="DC53" s="54"/>
      <c r="DD53" s="54"/>
      <c r="DE53" s="54"/>
      <c r="DF53" s="54"/>
      <c r="DG53" s="54"/>
      <c r="DH53" s="54"/>
      <c r="DI53" s="54"/>
      <c r="DJ53" s="54"/>
      <c r="DK53" s="54"/>
      <c r="DL53" s="54"/>
      <c r="DM53" s="54"/>
      <c r="DN53" s="54"/>
      <c r="DO53" s="54"/>
      <c r="DP53" s="54"/>
      <c r="DQ53" s="54"/>
      <c r="DR53" s="54"/>
      <c r="DS53" s="54"/>
      <c r="DT53" s="54"/>
      <c r="DU53" s="54"/>
      <c r="DV53" s="54"/>
      <c r="DW53" s="54"/>
      <c r="DX53" s="54"/>
      <c r="DY53" s="54"/>
      <c r="DZ53" s="54"/>
      <c r="EA53" s="54"/>
    </row>
    <row r="54" spans="1:138">
      <c r="A54" s="104"/>
      <c r="B54" s="104"/>
      <c r="C54" s="104"/>
      <c r="D54" s="100"/>
      <c r="E54" s="100"/>
      <c r="F54" s="100"/>
      <c r="G54" s="100"/>
      <c r="H54" s="100"/>
      <c r="I54" s="83"/>
      <c r="J54" s="100"/>
      <c r="K54" s="100"/>
      <c r="L54" s="99"/>
      <c r="M54" s="99"/>
      <c r="N54" s="99"/>
      <c r="O54" s="54"/>
      <c r="P54" s="54"/>
      <c r="Q54" s="54"/>
      <c r="R54" s="54"/>
      <c r="S54" s="54"/>
      <c r="T54" s="54"/>
      <c r="U54" s="54"/>
      <c r="V54" s="54"/>
      <c r="W54" s="54"/>
      <c r="X54" s="54"/>
      <c r="Y54" s="54"/>
      <c r="Z54" s="54"/>
      <c r="AA54" s="54"/>
      <c r="AB54" s="54"/>
      <c r="AC54" s="54"/>
      <c r="AD54" s="54"/>
      <c r="AE54" s="54"/>
      <c r="AF54" s="54"/>
      <c r="AG54" s="54"/>
      <c r="AH54" s="54"/>
      <c r="AI54" s="54"/>
      <c r="AJ54" s="54"/>
      <c r="AK54" s="54"/>
      <c r="AL54" s="54"/>
      <c r="AM54" s="54"/>
      <c r="AN54" s="54"/>
      <c r="AO54" s="54"/>
      <c r="AP54" s="54"/>
      <c r="AQ54" s="54"/>
      <c r="AR54" s="54"/>
      <c r="AS54" s="54"/>
      <c r="AT54" s="54"/>
      <c r="AU54" s="54"/>
      <c r="AV54" s="54"/>
      <c r="AW54" s="54"/>
      <c r="AX54" s="54"/>
      <c r="AY54" s="54"/>
      <c r="AZ54" s="54"/>
      <c r="BA54" s="54"/>
      <c r="BB54" s="54"/>
      <c r="BC54" s="54"/>
      <c r="BD54" s="54"/>
      <c r="BE54" s="54"/>
      <c r="BF54" s="54"/>
      <c r="BG54" s="54"/>
      <c r="BH54" s="54"/>
      <c r="BI54" s="54"/>
      <c r="BJ54" s="54"/>
      <c r="BK54" s="54"/>
      <c r="BL54" s="54"/>
      <c r="BM54" s="54"/>
      <c r="BN54" s="54"/>
      <c r="BO54" s="54"/>
      <c r="BP54" s="54"/>
      <c r="BQ54" s="54"/>
      <c r="BR54" s="54"/>
      <c r="BS54" s="54"/>
      <c r="BT54" s="54"/>
      <c r="BU54" s="54"/>
      <c r="BV54" s="54"/>
      <c r="BW54" s="54"/>
      <c r="BX54" s="54"/>
      <c r="BY54" s="54"/>
      <c r="BZ54" s="54"/>
      <c r="CA54" s="54"/>
      <c r="CB54" s="54"/>
      <c r="CC54" s="54"/>
      <c r="CD54" s="54"/>
      <c r="CE54" s="54"/>
      <c r="CF54" s="54"/>
      <c r="CG54" s="54"/>
      <c r="CH54" s="54"/>
      <c r="CI54" s="54"/>
      <c r="CJ54" s="54"/>
      <c r="CK54" s="54"/>
      <c r="CL54" s="54"/>
      <c r="CM54" s="54"/>
      <c r="CN54" s="54"/>
      <c r="CO54" s="54"/>
      <c r="CP54" s="54"/>
      <c r="CQ54" s="54"/>
      <c r="CR54" s="54"/>
      <c r="CS54" s="54"/>
      <c r="CT54" s="54"/>
      <c r="CU54" s="54"/>
      <c r="CV54" s="54"/>
      <c r="CW54" s="54"/>
      <c r="CX54" s="54"/>
      <c r="CY54" s="54"/>
      <c r="CZ54" s="54"/>
      <c r="DA54" s="54"/>
      <c r="DB54" s="54"/>
      <c r="DC54" s="54"/>
      <c r="DD54" s="54"/>
      <c r="DE54" s="54"/>
      <c r="DF54" s="54"/>
      <c r="DG54" s="54"/>
      <c r="DH54" s="54"/>
      <c r="DI54" s="54"/>
      <c r="DJ54" s="54"/>
      <c r="DK54" s="54"/>
      <c r="DL54" s="54"/>
      <c r="DM54" s="54"/>
      <c r="DN54" s="54"/>
      <c r="DO54" s="54"/>
      <c r="DP54" s="54"/>
      <c r="DQ54" s="54"/>
      <c r="DR54" s="54"/>
      <c r="DS54" s="54"/>
      <c r="DT54" s="54"/>
      <c r="DU54" s="54"/>
      <c r="DV54" s="54"/>
      <c r="DW54" s="54"/>
      <c r="DX54" s="54"/>
      <c r="DY54" s="54"/>
      <c r="DZ54" s="54"/>
      <c r="EA54" s="54"/>
    </row>
    <row r="55" spans="1:138">
      <c r="A55" s="105"/>
      <c r="B55" s="105"/>
      <c r="C55" s="182"/>
      <c r="D55" s="100"/>
      <c r="E55" s="100"/>
      <c r="F55" s="100"/>
      <c r="G55" s="100"/>
      <c r="H55" s="100"/>
      <c r="I55" s="83"/>
      <c r="J55" s="100"/>
      <c r="K55" s="100"/>
      <c r="L55" s="99"/>
      <c r="M55" s="99"/>
      <c r="N55" s="99"/>
      <c r="O55" s="54"/>
      <c r="P55" s="54"/>
      <c r="Q55" s="54"/>
      <c r="R55" s="54"/>
      <c r="S55" s="54"/>
      <c r="T55" s="54"/>
      <c r="U55" s="54"/>
      <c r="V55" s="54"/>
      <c r="W55" s="54"/>
      <c r="X55" s="54"/>
      <c r="Y55" s="54"/>
      <c r="Z55" s="54"/>
      <c r="AA55" s="54"/>
      <c r="AB55" s="54"/>
      <c r="AC55" s="54"/>
      <c r="AD55" s="54"/>
      <c r="AE55" s="54"/>
      <c r="AF55" s="54"/>
      <c r="AG55" s="54"/>
      <c r="AH55" s="54"/>
      <c r="AI55" s="54"/>
      <c r="AJ55" s="54"/>
      <c r="AK55" s="54"/>
      <c r="AL55" s="54"/>
      <c r="AM55" s="54"/>
      <c r="AN55" s="54"/>
      <c r="AO55" s="54"/>
      <c r="AP55" s="54"/>
      <c r="AQ55" s="54"/>
      <c r="AR55" s="54"/>
      <c r="AS55" s="54"/>
      <c r="AT55" s="54"/>
      <c r="AU55" s="54"/>
      <c r="AV55" s="54"/>
      <c r="AW55" s="54"/>
      <c r="AX55" s="54"/>
      <c r="AY55" s="54"/>
      <c r="AZ55" s="54"/>
      <c r="BA55" s="54"/>
      <c r="BB55" s="54"/>
      <c r="BC55" s="54"/>
      <c r="BD55" s="54"/>
      <c r="BE55" s="54"/>
      <c r="BF55" s="54"/>
      <c r="BG55" s="54"/>
      <c r="BH55" s="54"/>
      <c r="BI55" s="54"/>
      <c r="BJ55" s="54"/>
      <c r="BK55" s="54"/>
      <c r="BL55" s="54"/>
      <c r="BM55" s="54"/>
      <c r="BN55" s="54"/>
      <c r="BO55" s="54"/>
      <c r="BP55" s="54"/>
      <c r="BQ55" s="54"/>
      <c r="BR55" s="54"/>
      <c r="BS55" s="54"/>
      <c r="BT55" s="54"/>
      <c r="BU55" s="54"/>
      <c r="BV55" s="54"/>
      <c r="BW55" s="54"/>
      <c r="BX55" s="54"/>
      <c r="BY55" s="54"/>
      <c r="BZ55" s="54"/>
      <c r="CA55" s="54"/>
      <c r="CB55" s="54"/>
      <c r="CC55" s="54"/>
      <c r="CD55" s="54"/>
      <c r="CE55" s="54"/>
      <c r="CF55" s="54"/>
      <c r="CG55" s="54"/>
      <c r="CH55" s="54"/>
      <c r="CI55" s="54"/>
      <c r="CJ55" s="54"/>
      <c r="CK55" s="54"/>
      <c r="CL55" s="54"/>
      <c r="CM55" s="54"/>
      <c r="CN55" s="54"/>
      <c r="CO55" s="54"/>
      <c r="CP55" s="54"/>
      <c r="CQ55" s="54"/>
      <c r="CR55" s="54"/>
      <c r="CS55" s="54"/>
      <c r="CT55" s="54"/>
      <c r="CU55" s="54"/>
      <c r="CV55" s="54"/>
      <c r="CW55" s="54"/>
      <c r="CX55" s="54"/>
      <c r="CY55" s="54"/>
      <c r="CZ55" s="54"/>
      <c r="DA55" s="54"/>
      <c r="DB55" s="54"/>
      <c r="DC55" s="54"/>
      <c r="DD55" s="54"/>
      <c r="DE55" s="54"/>
      <c r="DF55" s="54"/>
      <c r="DG55" s="54"/>
      <c r="DH55" s="54"/>
      <c r="DI55" s="54"/>
      <c r="DJ55" s="54"/>
      <c r="DK55" s="54"/>
      <c r="DL55" s="54"/>
      <c r="DM55" s="54"/>
      <c r="DN55" s="54"/>
      <c r="DO55" s="54"/>
      <c r="DP55" s="54"/>
      <c r="DQ55" s="54"/>
      <c r="DR55" s="54"/>
      <c r="DS55" s="54"/>
      <c r="DT55" s="54"/>
      <c r="DU55" s="54"/>
      <c r="DV55" s="54"/>
      <c r="DW55" s="54"/>
      <c r="DX55" s="54"/>
      <c r="DY55" s="54"/>
      <c r="DZ55" s="54"/>
      <c r="EA55" s="54"/>
    </row>
    <row r="56" spans="1:138">
      <c r="A56" s="280"/>
      <c r="B56" s="280"/>
      <c r="C56" s="182"/>
      <c r="D56" s="100"/>
      <c r="E56" s="100"/>
      <c r="F56" s="100"/>
      <c r="G56" s="100"/>
      <c r="H56" s="100"/>
      <c r="I56" s="83"/>
      <c r="J56" s="100"/>
      <c r="K56" s="100"/>
      <c r="L56" s="99"/>
      <c r="M56" s="99"/>
      <c r="N56" s="99"/>
      <c r="O56" s="54"/>
      <c r="P56" s="54"/>
      <c r="Q56" s="54"/>
      <c r="R56" s="54"/>
      <c r="S56" s="54"/>
      <c r="T56" s="54"/>
      <c r="U56" s="54"/>
      <c r="V56" s="54"/>
      <c r="W56" s="54"/>
      <c r="X56" s="54"/>
      <c r="Y56" s="54"/>
      <c r="Z56" s="54"/>
      <c r="AA56" s="54"/>
      <c r="AB56" s="54"/>
      <c r="AC56" s="54"/>
      <c r="AD56" s="54"/>
      <c r="AE56" s="54"/>
      <c r="AF56" s="54"/>
      <c r="AG56" s="54"/>
      <c r="AH56" s="54"/>
      <c r="AI56" s="54"/>
      <c r="AJ56" s="54"/>
      <c r="AK56" s="54"/>
      <c r="AL56" s="54"/>
      <c r="AM56" s="54"/>
      <c r="AN56" s="54"/>
      <c r="AO56" s="54"/>
      <c r="AP56" s="54"/>
      <c r="AQ56" s="54"/>
      <c r="AR56" s="54"/>
      <c r="AS56" s="54"/>
      <c r="AT56" s="54"/>
      <c r="AU56" s="54"/>
      <c r="AV56" s="54"/>
      <c r="AW56" s="54"/>
      <c r="AX56" s="54"/>
      <c r="AY56" s="54"/>
      <c r="AZ56" s="54"/>
      <c r="BA56" s="54"/>
      <c r="BB56" s="54"/>
      <c r="BC56" s="54"/>
      <c r="BD56" s="54"/>
      <c r="BE56" s="54"/>
      <c r="BF56" s="54"/>
      <c r="BG56" s="54"/>
      <c r="BH56" s="54"/>
      <c r="BI56" s="54"/>
      <c r="BJ56" s="54"/>
      <c r="BK56" s="54"/>
      <c r="BL56" s="54"/>
      <c r="BM56" s="54"/>
      <c r="BN56" s="54"/>
      <c r="BO56" s="54"/>
      <c r="BP56" s="54"/>
      <c r="BQ56" s="54"/>
      <c r="BR56" s="54"/>
      <c r="BS56" s="54"/>
      <c r="BT56" s="54"/>
      <c r="BU56" s="54"/>
      <c r="BV56" s="54"/>
      <c r="BW56" s="54"/>
      <c r="BX56" s="54"/>
      <c r="BY56" s="54"/>
      <c r="BZ56" s="54"/>
      <c r="CA56" s="54"/>
      <c r="CB56" s="54"/>
      <c r="CC56" s="54"/>
      <c r="CD56" s="54"/>
      <c r="CE56" s="54"/>
      <c r="CF56" s="54"/>
      <c r="CG56" s="54"/>
      <c r="CH56" s="54"/>
      <c r="CI56" s="54"/>
      <c r="CJ56" s="54"/>
      <c r="CK56" s="54"/>
      <c r="CL56" s="54"/>
      <c r="CM56" s="54"/>
      <c r="CN56" s="54"/>
      <c r="CO56" s="54"/>
      <c r="CP56" s="54"/>
      <c r="CQ56" s="54"/>
      <c r="CR56" s="54"/>
      <c r="CS56" s="54"/>
      <c r="CT56" s="54"/>
      <c r="CU56" s="54"/>
      <c r="CV56" s="54"/>
      <c r="CW56" s="54"/>
      <c r="CX56" s="54"/>
      <c r="CY56" s="54"/>
      <c r="CZ56" s="54"/>
      <c r="DA56" s="54"/>
      <c r="DB56" s="54"/>
      <c r="DC56" s="54"/>
      <c r="DD56" s="54"/>
      <c r="DE56" s="54"/>
      <c r="DF56" s="54"/>
      <c r="DG56" s="54"/>
      <c r="DH56" s="54"/>
      <c r="DI56" s="54"/>
      <c r="DJ56" s="54"/>
      <c r="DK56" s="54"/>
      <c r="DL56" s="54"/>
      <c r="DM56" s="54"/>
      <c r="DN56" s="54"/>
      <c r="DO56" s="54"/>
      <c r="DP56" s="54"/>
      <c r="DQ56" s="54"/>
      <c r="DR56" s="54"/>
      <c r="DS56" s="54"/>
      <c r="DT56" s="54"/>
      <c r="DU56" s="54"/>
      <c r="DV56" s="54"/>
      <c r="DW56" s="54"/>
      <c r="DX56" s="54"/>
      <c r="DY56" s="54"/>
      <c r="DZ56" s="54"/>
      <c r="EA56" s="54"/>
    </row>
    <row r="57" spans="1:138">
      <c r="A57" s="105"/>
      <c r="B57" s="105"/>
      <c r="C57" s="182"/>
      <c r="D57" s="100"/>
      <c r="E57" s="100"/>
      <c r="F57" s="100"/>
      <c r="G57" s="100"/>
      <c r="H57" s="100"/>
      <c r="I57" s="83"/>
      <c r="J57" s="100"/>
      <c r="K57" s="100"/>
      <c r="L57" s="99"/>
      <c r="M57" s="99"/>
      <c r="N57" s="99"/>
      <c r="O57" s="54"/>
      <c r="P57" s="54"/>
      <c r="Q57" s="54"/>
      <c r="R57" s="54"/>
      <c r="S57" s="54"/>
      <c r="T57" s="54"/>
      <c r="U57" s="54"/>
      <c r="V57" s="54"/>
      <c r="W57" s="54"/>
      <c r="X57" s="54"/>
      <c r="Y57" s="54"/>
      <c r="Z57" s="54"/>
      <c r="AA57" s="54"/>
      <c r="AB57" s="54"/>
      <c r="AC57" s="54"/>
      <c r="AD57" s="54"/>
      <c r="AE57" s="54"/>
      <c r="AF57" s="54"/>
      <c r="AG57" s="54"/>
      <c r="AH57" s="54"/>
      <c r="AI57" s="54"/>
      <c r="AJ57" s="54"/>
      <c r="AK57" s="54"/>
      <c r="AL57" s="54"/>
      <c r="AM57" s="54"/>
      <c r="AN57" s="54"/>
      <c r="AO57" s="54"/>
      <c r="AP57" s="54"/>
      <c r="AQ57" s="54"/>
      <c r="AR57" s="54"/>
      <c r="AS57" s="54"/>
      <c r="AT57" s="54"/>
      <c r="AU57" s="54"/>
      <c r="AV57" s="54"/>
      <c r="AW57" s="54"/>
      <c r="AX57" s="54"/>
      <c r="AY57" s="54"/>
      <c r="AZ57" s="54"/>
      <c r="BA57" s="54"/>
      <c r="BB57" s="54"/>
      <c r="BC57" s="54"/>
      <c r="BD57" s="54"/>
      <c r="BE57" s="54"/>
      <c r="BF57" s="54"/>
      <c r="BG57" s="54"/>
      <c r="BH57" s="54"/>
      <c r="BI57" s="54"/>
      <c r="BJ57" s="54"/>
      <c r="BK57" s="54"/>
      <c r="BL57" s="54"/>
      <c r="BM57" s="54"/>
      <c r="BN57" s="54"/>
      <c r="BO57" s="54"/>
      <c r="BP57" s="54"/>
      <c r="BQ57" s="54"/>
      <c r="BR57" s="54"/>
      <c r="BS57" s="54"/>
      <c r="BT57" s="54"/>
      <c r="BU57" s="54"/>
      <c r="BV57" s="54"/>
      <c r="BW57" s="54"/>
      <c r="BX57" s="54"/>
      <c r="BY57" s="54"/>
      <c r="BZ57" s="54"/>
      <c r="CA57" s="54"/>
      <c r="CB57" s="54"/>
      <c r="CC57" s="54"/>
      <c r="CD57" s="54"/>
      <c r="CE57" s="54"/>
      <c r="CF57" s="54"/>
      <c r="CG57" s="54"/>
      <c r="CH57" s="54"/>
      <c r="CI57" s="54"/>
      <c r="CJ57" s="54"/>
      <c r="CK57" s="54"/>
      <c r="CL57" s="54"/>
      <c r="CM57" s="54"/>
      <c r="CN57" s="54"/>
      <c r="CO57" s="54"/>
      <c r="CP57" s="54"/>
      <c r="CQ57" s="54"/>
      <c r="CR57" s="54"/>
      <c r="CS57" s="54"/>
      <c r="CT57" s="54"/>
      <c r="CU57" s="54"/>
      <c r="CV57" s="54"/>
      <c r="CW57" s="54"/>
      <c r="CX57" s="54"/>
      <c r="CY57" s="54"/>
      <c r="CZ57" s="54"/>
      <c r="DA57" s="54"/>
      <c r="DB57" s="54"/>
      <c r="DC57" s="54"/>
      <c r="DD57" s="54"/>
      <c r="DE57" s="54"/>
      <c r="DF57" s="54"/>
      <c r="DG57" s="54"/>
      <c r="DH57" s="54"/>
      <c r="DI57" s="54"/>
      <c r="DJ57" s="54"/>
      <c r="DK57" s="54"/>
      <c r="DL57" s="54"/>
      <c r="DM57" s="54"/>
      <c r="DN57" s="54"/>
      <c r="DO57" s="54"/>
      <c r="DP57" s="54"/>
      <c r="DQ57" s="54"/>
      <c r="DR57" s="54"/>
      <c r="DS57" s="54"/>
      <c r="DT57" s="54"/>
      <c r="DU57" s="54"/>
      <c r="DV57" s="54"/>
      <c r="DW57" s="54"/>
      <c r="DX57" s="54"/>
      <c r="DY57" s="54"/>
      <c r="DZ57" s="54"/>
      <c r="EA57" s="54"/>
    </row>
    <row r="58" spans="1:138">
      <c r="A58" s="102"/>
      <c r="B58" s="102"/>
      <c r="C58" s="102"/>
      <c r="D58" s="106"/>
      <c r="E58" s="106"/>
      <c r="F58" s="107"/>
      <c r="G58" s="106"/>
      <c r="H58" s="106"/>
      <c r="I58" s="108"/>
      <c r="J58" s="106"/>
      <c r="K58" s="106"/>
      <c r="L58" s="106"/>
      <c r="M58" s="106"/>
      <c r="N58" s="106"/>
      <c r="O58" s="106"/>
      <c r="P58" s="54"/>
      <c r="Q58" s="54"/>
      <c r="R58" s="54"/>
      <c r="S58" s="54"/>
      <c r="T58" s="54"/>
      <c r="U58" s="54"/>
      <c r="V58" s="54"/>
      <c r="W58" s="54"/>
      <c r="X58" s="54"/>
      <c r="Y58" s="54"/>
      <c r="Z58" s="54"/>
      <c r="AA58" s="54"/>
      <c r="AB58" s="54"/>
      <c r="AC58" s="54"/>
      <c r="AD58" s="54"/>
      <c r="AE58" s="54"/>
      <c r="AF58" s="54"/>
      <c r="AG58" s="54"/>
      <c r="AH58" s="54"/>
      <c r="AI58" s="54"/>
      <c r="AJ58" s="54"/>
      <c r="AK58" s="54"/>
      <c r="AL58" s="54"/>
      <c r="AM58" s="54"/>
      <c r="AN58" s="54"/>
      <c r="AO58" s="54"/>
      <c r="AP58" s="54"/>
      <c r="AQ58" s="54"/>
      <c r="AR58" s="54"/>
      <c r="AS58" s="54"/>
      <c r="AT58" s="54"/>
      <c r="AU58" s="54"/>
      <c r="AV58" s="54"/>
      <c r="AW58" s="54"/>
      <c r="AX58" s="54"/>
      <c r="AY58" s="54"/>
      <c r="AZ58" s="54"/>
      <c r="BA58" s="54"/>
      <c r="BB58" s="54"/>
      <c r="BC58" s="54"/>
      <c r="BD58" s="54"/>
      <c r="BE58" s="54"/>
      <c r="BF58" s="54"/>
      <c r="BG58" s="54"/>
      <c r="BH58" s="54"/>
      <c r="BI58" s="54"/>
      <c r="BJ58" s="54"/>
      <c r="BK58" s="54"/>
      <c r="BL58" s="54"/>
      <c r="BM58" s="54"/>
      <c r="BN58" s="54"/>
      <c r="BO58" s="54"/>
      <c r="BP58" s="54"/>
      <c r="BQ58" s="54"/>
      <c r="BR58" s="54"/>
      <c r="BS58" s="54"/>
      <c r="BT58" s="54"/>
      <c r="BU58" s="54"/>
      <c r="BV58" s="54"/>
      <c r="BW58" s="54"/>
      <c r="BX58" s="54"/>
      <c r="BY58" s="54"/>
      <c r="BZ58" s="54"/>
      <c r="CA58" s="54"/>
      <c r="CB58" s="54"/>
      <c r="CC58" s="54"/>
      <c r="CD58" s="54"/>
      <c r="CE58" s="54"/>
      <c r="CF58" s="54"/>
      <c r="CG58" s="54"/>
      <c r="CH58" s="54"/>
      <c r="CI58" s="54"/>
      <c r="CJ58" s="54"/>
      <c r="CK58" s="54"/>
      <c r="CL58" s="54"/>
      <c r="CM58" s="54"/>
      <c r="CN58" s="54"/>
      <c r="CO58" s="54"/>
      <c r="CP58" s="54"/>
      <c r="CQ58" s="54"/>
      <c r="CR58" s="54"/>
      <c r="CS58" s="54"/>
      <c r="CT58" s="54"/>
      <c r="CU58" s="54"/>
      <c r="CV58" s="54"/>
      <c r="CW58" s="54"/>
      <c r="CX58" s="54"/>
      <c r="CY58" s="54"/>
      <c r="CZ58" s="54"/>
      <c r="DA58" s="54"/>
      <c r="DB58" s="54"/>
      <c r="DC58" s="54"/>
      <c r="DD58" s="54"/>
      <c r="DE58" s="54"/>
      <c r="DF58" s="54"/>
      <c r="DG58" s="54"/>
      <c r="DH58" s="54"/>
      <c r="DI58" s="54"/>
      <c r="DJ58" s="54"/>
      <c r="DK58" s="54"/>
      <c r="DL58" s="54"/>
      <c r="DM58" s="54"/>
      <c r="DN58" s="54"/>
      <c r="DO58" s="54"/>
      <c r="DP58" s="54"/>
      <c r="DQ58" s="54"/>
      <c r="DR58" s="54"/>
      <c r="DS58" s="54"/>
      <c r="DT58" s="54"/>
      <c r="DU58" s="54"/>
      <c r="DV58" s="54"/>
      <c r="DW58" s="54"/>
      <c r="DX58" s="54"/>
      <c r="DY58" s="54"/>
      <c r="DZ58" s="54"/>
      <c r="EA58" s="54"/>
      <c r="EB58" s="54"/>
      <c r="EC58" s="54"/>
      <c r="ED58" s="54"/>
      <c r="EE58" s="54"/>
      <c r="EF58" s="54"/>
      <c r="EG58" s="54"/>
      <c r="EH58" s="54"/>
    </row>
    <row r="80" spans="6:9" s="110" customFormat="1">
      <c r="F80" s="109"/>
      <c r="I80" s="111"/>
    </row>
  </sheetData>
  <mergeCells count="32">
    <mergeCell ref="D2:L2"/>
    <mergeCell ref="L9:M9"/>
    <mergeCell ref="H9:I9"/>
    <mergeCell ref="L19:P19"/>
    <mergeCell ref="F19:J19"/>
    <mergeCell ref="N9:N11"/>
    <mergeCell ref="A10:C10"/>
    <mergeCell ref="A11:C11"/>
    <mergeCell ref="A9:C9"/>
    <mergeCell ref="A56:B56"/>
    <mergeCell ref="A41:D42"/>
    <mergeCell ref="A25:D26"/>
    <mergeCell ref="D28:D29"/>
    <mergeCell ref="A19:D19"/>
    <mergeCell ref="A35:C35"/>
    <mergeCell ref="D33:D34"/>
    <mergeCell ref="P20:P21"/>
    <mergeCell ref="A27:C27"/>
    <mergeCell ref="A30:C30"/>
    <mergeCell ref="A32:C32"/>
    <mergeCell ref="A33:C34"/>
    <mergeCell ref="M20:M21"/>
    <mergeCell ref="N20:O21"/>
    <mergeCell ref="L20:L22"/>
    <mergeCell ref="B20:B21"/>
    <mergeCell ref="D20:D21"/>
    <mergeCell ref="C20:C21"/>
    <mergeCell ref="A28:C29"/>
    <mergeCell ref="G20:G21"/>
    <mergeCell ref="H20:I21"/>
    <mergeCell ref="J20:J21"/>
    <mergeCell ref="F20:F22"/>
  </mergeCells>
  <pageMargins left="0.74803149606299213" right="0.74803149606299213" top="0.98425196850393704" bottom="0.98425196850393704" header="0.51181102362204722" footer="0.51181102362204722"/>
  <pageSetup scale="49"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37"/>
  <sheetViews>
    <sheetView zoomScale="80" zoomScaleNormal="80" workbookViewId="0">
      <selection activeCell="K29" sqref="K29"/>
    </sheetView>
  </sheetViews>
  <sheetFormatPr baseColWidth="10" defaultRowHeight="12.75"/>
  <cols>
    <col min="1" max="1" width="8.85546875" customWidth="1"/>
    <col min="2" max="2" width="32.28515625" customWidth="1"/>
    <col min="3" max="3" width="14.7109375" customWidth="1"/>
    <col min="4" max="4" width="12" customWidth="1"/>
    <col min="5" max="5" width="11.42578125" customWidth="1"/>
    <col min="6" max="6" width="11" customWidth="1"/>
    <col min="7" max="7" width="11.42578125" customWidth="1"/>
    <col min="8" max="8" width="4.5703125" customWidth="1"/>
    <col min="10" max="10" width="17.28515625" customWidth="1"/>
    <col min="11" max="11" width="13.85546875" bestFit="1" customWidth="1"/>
    <col min="12" max="12" width="12.85546875" bestFit="1" customWidth="1"/>
  </cols>
  <sheetData>
    <row r="1" spans="1:12" ht="30" customHeight="1">
      <c r="A1" s="304" t="str">
        <f>+'Cálculos Demanda y Ahorros'!D2</f>
        <v xml:space="preserve">SUMINISTRO EN INSTALACIÓN DE ACS PARA LA COMUNIDAD DE </v>
      </c>
      <c r="B1" s="304"/>
      <c r="C1" s="304"/>
      <c r="D1" s="304"/>
      <c r="E1" s="304"/>
      <c r="F1" s="304"/>
      <c r="G1" s="304"/>
      <c r="H1" s="1"/>
    </row>
    <row r="2" spans="1:12">
      <c r="A2" s="42"/>
      <c r="B2" s="42"/>
      <c r="C2" s="42"/>
      <c r="D2" s="42"/>
      <c r="E2" s="42"/>
      <c r="F2" s="42"/>
      <c r="G2" s="42"/>
    </row>
    <row r="3" spans="1:12" ht="17.25" customHeight="1">
      <c r="A3" s="305" t="s">
        <v>90</v>
      </c>
      <c r="B3" s="305"/>
      <c r="C3" s="305"/>
      <c r="D3" s="305"/>
      <c r="E3" s="305"/>
      <c r="F3" s="305"/>
      <c r="G3" s="305"/>
    </row>
    <row r="4" spans="1:12" ht="14.25" customHeight="1">
      <c r="A4" s="123"/>
      <c r="B4" s="123"/>
      <c r="C4" s="123"/>
      <c r="D4" s="123"/>
      <c r="E4" s="123"/>
      <c r="F4" s="123"/>
      <c r="G4" s="42"/>
    </row>
    <row r="5" spans="1:12" ht="66" customHeight="1">
      <c r="A5" s="317" t="s">
        <v>158</v>
      </c>
      <c r="B5" s="318"/>
      <c r="C5" s="122" t="s">
        <v>135</v>
      </c>
      <c r="D5" s="121" t="s">
        <v>79</v>
      </c>
      <c r="E5" s="122" t="s">
        <v>81</v>
      </c>
      <c r="F5" s="122" t="s">
        <v>78</v>
      </c>
      <c r="G5" s="120" t="s">
        <v>80</v>
      </c>
    </row>
    <row r="6" spans="1:12" ht="15.95" customHeight="1">
      <c r="A6" s="295" t="s">
        <v>115</v>
      </c>
      <c r="B6" s="296"/>
      <c r="C6" s="208"/>
      <c r="D6" s="138"/>
      <c r="E6" s="124">
        <f>+C6*D6</f>
        <v>0</v>
      </c>
      <c r="F6" s="45">
        <f>+'Precios Sociales y Factores'!$D$13</f>
        <v>1.01</v>
      </c>
      <c r="G6" s="44">
        <f>+E6*F6</f>
        <v>0</v>
      </c>
    </row>
    <row r="7" spans="1:12" ht="15.95" customHeight="1">
      <c r="A7" s="295" t="s">
        <v>116</v>
      </c>
      <c r="B7" s="296"/>
      <c r="C7" s="208"/>
      <c r="D7" s="138"/>
      <c r="E7" s="124">
        <f t="shared" ref="E7:E16" si="0">+C7*D7</f>
        <v>0</v>
      </c>
      <c r="F7" s="45">
        <f>+'Precios Sociales y Factores'!$D$13</f>
        <v>1.01</v>
      </c>
      <c r="G7" s="44">
        <f t="shared" ref="G7:G16" si="1">+E7*F7</f>
        <v>0</v>
      </c>
      <c r="J7" s="204"/>
      <c r="K7" s="205"/>
      <c r="L7" s="8"/>
    </row>
    <row r="8" spans="1:12" ht="26.45" customHeight="1">
      <c r="A8" s="297" t="s">
        <v>73</v>
      </c>
      <c r="B8" s="298"/>
      <c r="C8" s="208"/>
      <c r="D8" s="138"/>
      <c r="E8" s="124">
        <f t="shared" si="0"/>
        <v>0</v>
      </c>
      <c r="F8" s="45">
        <v>1</v>
      </c>
      <c r="G8" s="44">
        <f t="shared" si="1"/>
        <v>0</v>
      </c>
      <c r="L8" s="206"/>
    </row>
    <row r="9" spans="1:12" ht="15.95" customHeight="1">
      <c r="A9" s="299" t="s">
        <v>137</v>
      </c>
      <c r="B9" s="300"/>
      <c r="C9" s="208"/>
      <c r="D9" s="138"/>
      <c r="E9" s="124">
        <f t="shared" si="0"/>
        <v>0</v>
      </c>
      <c r="F9" s="45">
        <v>1</v>
      </c>
      <c r="G9" s="44">
        <f t="shared" si="1"/>
        <v>0</v>
      </c>
    </row>
    <row r="10" spans="1:12" ht="15.95" customHeight="1">
      <c r="A10" s="174"/>
      <c r="B10" s="175" t="s">
        <v>97</v>
      </c>
      <c r="C10" s="208"/>
      <c r="D10" s="138"/>
      <c r="E10" s="124">
        <f t="shared" si="0"/>
        <v>0</v>
      </c>
      <c r="F10" s="45">
        <v>1</v>
      </c>
      <c r="G10" s="44">
        <f t="shared" si="1"/>
        <v>0</v>
      </c>
      <c r="J10" s="213"/>
    </row>
    <row r="11" spans="1:12" ht="15.95" customHeight="1">
      <c r="A11" s="299" t="s">
        <v>121</v>
      </c>
      <c r="B11" s="300"/>
      <c r="C11" s="208"/>
      <c r="D11" s="138"/>
      <c r="E11" s="124">
        <f>+C11*D11</f>
        <v>0</v>
      </c>
      <c r="F11" s="45">
        <f>+'Precios Sociales y Factores'!$D$13</f>
        <v>1.01</v>
      </c>
      <c r="G11" s="44">
        <f t="shared" si="1"/>
        <v>0</v>
      </c>
    </row>
    <row r="12" spans="1:12" ht="15.95" customHeight="1">
      <c r="A12" s="301" t="s">
        <v>102</v>
      </c>
      <c r="B12" s="302"/>
      <c r="C12" s="208"/>
      <c r="D12" s="138"/>
      <c r="E12" s="124">
        <f t="shared" si="0"/>
        <v>0</v>
      </c>
      <c r="F12" s="45">
        <f>+'Precios Sociales y Factores'!$D$13</f>
        <v>1.01</v>
      </c>
      <c r="G12" s="44">
        <f t="shared" si="1"/>
        <v>0</v>
      </c>
    </row>
    <row r="13" spans="1:12" ht="15.95" customHeight="1">
      <c r="A13" s="174"/>
      <c r="B13" s="175" t="s">
        <v>77</v>
      </c>
      <c r="C13" s="208"/>
      <c r="D13" s="138"/>
      <c r="E13" s="124">
        <f t="shared" si="0"/>
        <v>0</v>
      </c>
      <c r="F13" s="45" t="s">
        <v>160</v>
      </c>
      <c r="G13" s="44">
        <f>+E13*'Precios Sociales y Factores'!D9*0.5+E13*0.5*'Precios Sociales y Factores'!D10</f>
        <v>0</v>
      </c>
      <c r="J13" s="217"/>
    </row>
    <row r="14" spans="1:12" ht="15.95" customHeight="1">
      <c r="A14" s="301" t="s">
        <v>59</v>
      </c>
      <c r="B14" s="302"/>
      <c r="C14" s="208"/>
      <c r="D14" s="138"/>
      <c r="E14" s="124">
        <f t="shared" si="0"/>
        <v>0</v>
      </c>
      <c r="F14" s="45">
        <v>1</v>
      </c>
      <c r="G14" s="44">
        <f t="shared" si="1"/>
        <v>0</v>
      </c>
      <c r="J14" s="218"/>
    </row>
    <row r="15" spans="1:12" ht="15.95" customHeight="1">
      <c r="A15" s="299" t="s">
        <v>161</v>
      </c>
      <c r="B15" s="300"/>
      <c r="C15" s="208"/>
      <c r="D15" s="138"/>
      <c r="E15" s="124">
        <f t="shared" si="0"/>
        <v>0</v>
      </c>
      <c r="F15" s="45">
        <v>1</v>
      </c>
      <c r="G15" s="44">
        <f t="shared" si="1"/>
        <v>0</v>
      </c>
    </row>
    <row r="16" spans="1:12" ht="15.95" customHeight="1">
      <c r="A16" s="299" t="s">
        <v>159</v>
      </c>
      <c r="B16" s="303"/>
      <c r="C16" s="208"/>
      <c r="D16" s="138"/>
      <c r="E16" s="124">
        <f t="shared" si="0"/>
        <v>0</v>
      </c>
      <c r="F16" s="45">
        <v>1</v>
      </c>
      <c r="G16" s="44">
        <f t="shared" si="1"/>
        <v>0</v>
      </c>
    </row>
    <row r="17" spans="1:12" ht="15.95" customHeight="1">
      <c r="A17" s="299" t="s">
        <v>72</v>
      </c>
      <c r="B17" s="300"/>
      <c r="C17" s="209" t="s">
        <v>82</v>
      </c>
      <c r="D17" s="209" t="s">
        <v>82</v>
      </c>
      <c r="E17" s="143">
        <f>SUM(E6:E16)</f>
        <v>0</v>
      </c>
      <c r="F17" s="125" t="s">
        <v>82</v>
      </c>
      <c r="G17" s="211">
        <f>SUM(G6:G16)</f>
        <v>0</v>
      </c>
      <c r="J17" s="213"/>
      <c r="K17" s="213"/>
    </row>
    <row r="18" spans="1:12" ht="15.95" customHeight="1">
      <c r="A18" s="299"/>
      <c r="B18" s="300"/>
      <c r="C18" s="137"/>
      <c r="D18" s="137"/>
      <c r="E18" s="136"/>
      <c r="F18" s="126"/>
      <c r="G18" s="127"/>
      <c r="J18" s="213"/>
    </row>
    <row r="19" spans="1:12" ht="25.5" customHeight="1">
      <c r="A19" s="306" t="s">
        <v>162</v>
      </c>
      <c r="B19" s="307"/>
      <c r="C19" s="210"/>
      <c r="D19" s="208"/>
      <c r="E19" s="124">
        <f>+C19*D19</f>
        <v>0</v>
      </c>
      <c r="F19" s="45">
        <v>1</v>
      </c>
      <c r="G19" s="214">
        <f>+E19*F19</f>
        <v>0</v>
      </c>
    </row>
    <row r="20" spans="1:12" ht="24.75" customHeight="1">
      <c r="A20" s="294"/>
      <c r="B20" s="294"/>
      <c r="C20" s="294"/>
      <c r="D20" s="128"/>
      <c r="E20" s="128"/>
      <c r="F20" s="129"/>
      <c r="G20" s="130"/>
    </row>
    <row r="21" spans="1:12">
      <c r="A21" s="42"/>
      <c r="B21" s="42"/>
      <c r="C21" s="42"/>
      <c r="D21" s="131"/>
      <c r="E21" s="42"/>
      <c r="F21" s="132"/>
      <c r="G21" s="42"/>
    </row>
    <row r="22" spans="1:12">
      <c r="A22" s="42"/>
      <c r="B22" s="42"/>
      <c r="C22" s="42"/>
      <c r="D22" s="42"/>
      <c r="E22" s="42"/>
      <c r="F22" s="42"/>
      <c r="G22" s="42"/>
    </row>
    <row r="23" spans="1:12" ht="18.75">
      <c r="A23" s="243" t="s">
        <v>91</v>
      </c>
      <c r="B23" s="243"/>
      <c r="C23" s="243"/>
      <c r="D23" s="243"/>
      <c r="E23" s="243"/>
      <c r="F23" s="133"/>
      <c r="G23" s="20"/>
    </row>
    <row r="24" spans="1:12">
      <c r="A24" s="20"/>
      <c r="B24" s="42"/>
      <c r="C24" s="42"/>
      <c r="D24" s="42"/>
      <c r="E24" s="20"/>
      <c r="F24" s="20"/>
      <c r="G24" s="20"/>
    </row>
    <row r="25" spans="1:12" ht="16.5" customHeight="1">
      <c r="A25" s="313" t="s">
        <v>20</v>
      </c>
      <c r="B25" s="314"/>
      <c r="C25" s="312" t="s">
        <v>51</v>
      </c>
      <c r="D25" s="312"/>
      <c r="E25" s="312"/>
      <c r="F25" s="20"/>
      <c r="G25" s="20"/>
      <c r="H25" s="6"/>
    </row>
    <row r="26" spans="1:12" ht="26.25" customHeight="1">
      <c r="A26" s="315"/>
      <c r="B26" s="316"/>
      <c r="C26" s="10" t="s">
        <v>50</v>
      </c>
      <c r="D26" s="10" t="s">
        <v>83</v>
      </c>
      <c r="E26" s="10" t="s">
        <v>18</v>
      </c>
      <c r="F26" s="20"/>
      <c r="G26" s="20"/>
      <c r="J26" s="216"/>
      <c r="L26" s="213"/>
    </row>
    <row r="27" spans="1:12" ht="15.95" customHeight="1">
      <c r="A27" s="310" t="s">
        <v>84</v>
      </c>
      <c r="B27" s="311"/>
      <c r="C27" s="210"/>
      <c r="D27" s="45">
        <f>+'Precios Sociales y Factores'!$D$9</f>
        <v>0.98</v>
      </c>
      <c r="E27" s="44">
        <f>+C27*D27</f>
        <v>0</v>
      </c>
      <c r="F27" s="20"/>
      <c r="G27" s="20"/>
    </row>
    <row r="28" spans="1:12" ht="15.95" customHeight="1">
      <c r="A28" s="310" t="s">
        <v>85</v>
      </c>
      <c r="B28" s="311"/>
      <c r="C28" s="210"/>
      <c r="D28" s="45">
        <f>+'Precios Sociales y Factores'!$D$10</f>
        <v>0.68</v>
      </c>
      <c r="E28" s="44">
        <f t="shared" ref="E28:E29" si="2">+C28*D28</f>
        <v>0</v>
      </c>
      <c r="F28" s="20"/>
      <c r="G28" s="134"/>
      <c r="H28" s="8"/>
    </row>
    <row r="29" spans="1:12" ht="15.95" customHeight="1">
      <c r="A29" s="310" t="s">
        <v>149</v>
      </c>
      <c r="B29" s="311"/>
      <c r="C29" s="210"/>
      <c r="D29" s="45">
        <v>1</v>
      </c>
      <c r="E29" s="44">
        <f t="shared" si="2"/>
        <v>0</v>
      </c>
      <c r="F29" s="20"/>
      <c r="G29" s="20"/>
    </row>
    <row r="30" spans="1:12" ht="15.95" customHeight="1">
      <c r="A30" s="308" t="s">
        <v>21</v>
      </c>
      <c r="B30" s="309"/>
      <c r="C30" s="139">
        <f>SUM(C27:C29)</f>
        <v>0</v>
      </c>
      <c r="D30" s="135"/>
      <c r="E30" s="15">
        <f>SUM(E27:E29)</f>
        <v>0</v>
      </c>
      <c r="F30" s="20"/>
      <c r="G30" s="20"/>
    </row>
    <row r="31" spans="1:12" ht="6.75" customHeight="1">
      <c r="A31" s="20"/>
      <c r="B31" s="20"/>
      <c r="C31" s="20"/>
      <c r="D31" s="20"/>
      <c r="E31" s="20"/>
      <c r="F31" s="20"/>
      <c r="G31" s="20"/>
    </row>
    <row r="32" spans="1:12" ht="27" customHeight="1">
      <c r="A32" s="293" t="s">
        <v>150</v>
      </c>
      <c r="B32" s="293"/>
      <c r="C32" s="293"/>
      <c r="D32" s="293"/>
      <c r="E32" s="293"/>
      <c r="F32" s="20"/>
      <c r="G32" s="20"/>
    </row>
    <row r="33" spans="1:7">
      <c r="A33" s="20"/>
      <c r="B33" s="20"/>
      <c r="C33" s="20"/>
      <c r="D33" s="20"/>
      <c r="E33" s="20"/>
      <c r="F33" s="20"/>
      <c r="G33" s="20"/>
    </row>
    <row r="34" spans="1:7">
      <c r="A34" s="20"/>
      <c r="B34" s="20"/>
      <c r="C34" s="20"/>
      <c r="D34" s="134"/>
      <c r="E34" s="20"/>
      <c r="F34" s="20"/>
      <c r="G34" s="20"/>
    </row>
    <row r="35" spans="1:7">
      <c r="A35" s="20"/>
      <c r="B35" s="20"/>
      <c r="C35" s="20"/>
      <c r="D35" s="134"/>
      <c r="E35" s="20"/>
      <c r="F35" s="20"/>
      <c r="G35" s="20"/>
    </row>
    <row r="36" spans="1:7">
      <c r="D36" s="6"/>
    </row>
    <row r="37" spans="1:7">
      <c r="D37" s="7"/>
    </row>
  </sheetData>
  <mergeCells count="24">
    <mergeCell ref="A1:G1"/>
    <mergeCell ref="A3:G3"/>
    <mergeCell ref="A17:B17"/>
    <mergeCell ref="A19:B19"/>
    <mergeCell ref="A30:B30"/>
    <mergeCell ref="A23:E23"/>
    <mergeCell ref="A28:B28"/>
    <mergeCell ref="A29:B29"/>
    <mergeCell ref="A27:B27"/>
    <mergeCell ref="C25:E25"/>
    <mergeCell ref="A25:B26"/>
    <mergeCell ref="A11:B11"/>
    <mergeCell ref="A5:B5"/>
    <mergeCell ref="A32:E32"/>
    <mergeCell ref="A20:C20"/>
    <mergeCell ref="A6:B6"/>
    <mergeCell ref="A8:B8"/>
    <mergeCell ref="A15:B15"/>
    <mergeCell ref="A14:B14"/>
    <mergeCell ref="A18:B18"/>
    <mergeCell ref="A9:B9"/>
    <mergeCell ref="A7:B7"/>
    <mergeCell ref="A12:B12"/>
    <mergeCell ref="A16:B16"/>
  </mergeCells>
  <pageMargins left="0.51181102362204722" right="0.51181102362204722" top="0.74803149606299213" bottom="0.74803149606299213" header="0.31496062992125984" footer="0.31496062992125984"/>
  <pageSetup orientation="portrait" horizontalDpi="4294967295" verticalDpi="4294967295" r:id="rId1"/>
  <ignoredErrors>
    <ignoredError sqref="F6:F7 F11:F12 G13" formula="1"/>
  </ignoredError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A1:H36"/>
  <sheetViews>
    <sheetView zoomScale="90" zoomScaleNormal="90" workbookViewId="0">
      <selection activeCell="I11" sqref="I11"/>
    </sheetView>
  </sheetViews>
  <sheetFormatPr baseColWidth="10" defaultColWidth="11.42578125" defaultRowHeight="12.75"/>
  <cols>
    <col min="1" max="1" width="15.5703125" style="3" customWidth="1"/>
    <col min="2" max="2" width="18" style="3" customWidth="1"/>
    <col min="3" max="3" width="15.7109375" style="3" customWidth="1"/>
    <col min="4" max="4" width="17.7109375" style="3" customWidth="1"/>
    <col min="5" max="5" width="15.42578125" style="3" customWidth="1"/>
    <col min="6" max="6" width="15.7109375" style="3" customWidth="1"/>
    <col min="7" max="7" width="14.28515625" style="3" bestFit="1" customWidth="1"/>
    <col min="8" max="16384" width="11.42578125" style="3"/>
  </cols>
  <sheetData>
    <row r="1" spans="1:8" ht="45.75" customHeight="1">
      <c r="A1" s="322" t="str">
        <f>+'Cálculos Demanda y Ahorros'!D2</f>
        <v xml:space="preserve">SUMINISTRO EN INSTALACIÓN DE ACS PARA LA COMUNIDAD DE </v>
      </c>
      <c r="B1" s="323"/>
      <c r="C1" s="323"/>
      <c r="D1" s="323"/>
      <c r="E1" s="323"/>
      <c r="F1" s="324"/>
    </row>
    <row r="2" spans="1:8" ht="23.25" customHeight="1">
      <c r="A2" s="325" t="str">
        <f>+'Cálculos Demanda y Ahorros'!A3</f>
        <v xml:space="preserve">Código BIP: </v>
      </c>
      <c r="B2" s="326"/>
      <c r="C2" s="326"/>
      <c r="D2" s="327">
        <f>+'Cálculos Demanda y Ahorros'!D3</f>
        <v>0</v>
      </c>
      <c r="E2" s="327"/>
      <c r="F2" s="328"/>
    </row>
    <row r="3" spans="1:8">
      <c r="A3" s="148"/>
      <c r="B3" s="149"/>
      <c r="C3" s="149"/>
      <c r="D3" s="149"/>
      <c r="E3" s="149"/>
      <c r="F3" s="150"/>
    </row>
    <row r="4" spans="1:8" ht="18.75">
      <c r="A4" s="319" t="s">
        <v>33</v>
      </c>
      <c r="B4" s="320"/>
      <c r="C4" s="320"/>
      <c r="D4" s="320"/>
      <c r="E4" s="320"/>
      <c r="F4" s="321"/>
    </row>
    <row r="5" spans="1:8" ht="15.75">
      <c r="A5" s="17"/>
      <c r="B5" s="18"/>
      <c r="C5" s="18"/>
      <c r="D5" s="18"/>
      <c r="E5" s="18"/>
      <c r="F5" s="19"/>
    </row>
    <row r="6" spans="1:8" ht="15.6" customHeight="1">
      <c r="A6" s="331" t="s">
        <v>89</v>
      </c>
      <c r="B6" s="332"/>
      <c r="C6" s="332"/>
      <c r="D6" s="219">
        <f>+D7+D8</f>
        <v>0</v>
      </c>
      <c r="E6" s="18"/>
      <c r="F6" s="19"/>
    </row>
    <row r="7" spans="1:8" ht="19.5" customHeight="1">
      <c r="A7" s="331" t="s">
        <v>151</v>
      </c>
      <c r="B7" s="332"/>
      <c r="C7" s="152">
        <f>+'Cálculos Demanda y Ahorros'!G14</f>
        <v>0</v>
      </c>
      <c r="D7" s="151">
        <f>+'Cálculos Demanda y Ahorros'!G17</f>
        <v>0</v>
      </c>
      <c r="E7" s="18"/>
      <c r="F7" s="19"/>
    </row>
    <row r="8" spans="1:8" ht="16.5" customHeight="1">
      <c r="A8" s="331" t="s">
        <v>152</v>
      </c>
      <c r="B8" s="332"/>
      <c r="C8" s="152">
        <f>+'Cálculos Demanda y Ahorros'!M14</f>
        <v>0</v>
      </c>
      <c r="D8" s="151">
        <f>+'Cálculos Demanda y Ahorros'!$M$17</f>
        <v>0</v>
      </c>
      <c r="E8" s="18"/>
      <c r="F8" s="19"/>
    </row>
    <row r="9" spans="1:8" ht="12" customHeight="1">
      <c r="A9" s="153"/>
      <c r="B9" s="154"/>
      <c r="C9" s="155"/>
      <c r="D9" s="156"/>
      <c r="E9" s="154"/>
      <c r="F9" s="157"/>
    </row>
    <row r="10" spans="1:8" ht="17.25" customHeight="1">
      <c r="A10" s="330" t="s">
        <v>37</v>
      </c>
      <c r="B10" s="330" t="s">
        <v>153</v>
      </c>
      <c r="C10" s="329" t="s">
        <v>34</v>
      </c>
      <c r="D10" s="329"/>
      <c r="E10" s="144" t="s">
        <v>35</v>
      </c>
      <c r="F10" s="330" t="s">
        <v>36</v>
      </c>
    </row>
    <row r="11" spans="1:8" ht="58.5" customHeight="1">
      <c r="A11" s="330"/>
      <c r="B11" s="330"/>
      <c r="C11" s="145" t="s">
        <v>74</v>
      </c>
      <c r="D11" s="145" t="s">
        <v>75</v>
      </c>
      <c r="E11" s="145" t="s">
        <v>38</v>
      </c>
      <c r="F11" s="330"/>
    </row>
    <row r="12" spans="1:8" ht="15">
      <c r="A12" s="158">
        <v>0</v>
      </c>
      <c r="B12" s="159">
        <f>-('Inversión y costos OyM Social'!G17-'Inversión y costos OyM Social'!G19-'Inversión y costos OyM Social'!G14-'Inversión y costos OyM Social'!G12)</f>
        <v>0</v>
      </c>
      <c r="C12" s="160"/>
      <c r="D12" s="160"/>
      <c r="E12" s="160"/>
      <c r="F12" s="159">
        <f>+B12+C12+D12+E12</f>
        <v>0</v>
      </c>
    </row>
    <row r="13" spans="1:8" ht="15">
      <c r="A13" s="158">
        <v>1</v>
      </c>
      <c r="B13" s="161"/>
      <c r="C13" s="161">
        <f>+'Cálculos Demanda y Ahorros'!G23*'Evaluación Económica'!$D$7+'Cálculos Demanda y Ahorros'!M23*'Evaluación Económica'!$D$8</f>
        <v>0</v>
      </c>
      <c r="D13" s="161">
        <f>+'Cálculos Demanda y Ahorros'!J23*'Evaluación Económica'!$D$7+'Cálculos Demanda y Ahorros'!P23*'Evaluación Económica'!$D$8</f>
        <v>0</v>
      </c>
      <c r="E13" s="161">
        <f>-D6*('Inversión y costos OyM Social'!E30)</f>
        <v>0</v>
      </c>
      <c r="F13" s="159">
        <f t="shared" ref="F13:F26" si="0">+B13+C13+D13+E13</f>
        <v>0</v>
      </c>
      <c r="G13" s="11"/>
      <c r="H13" s="5"/>
    </row>
    <row r="14" spans="1:8" ht="15">
      <c r="A14" s="158">
        <v>2</v>
      </c>
      <c r="B14" s="161"/>
      <c r="C14" s="161">
        <f>+'Cálculos Demanda y Ahorros'!G24*'Evaluación Económica'!$D$7+'Cálculos Demanda y Ahorros'!M24*'Evaluación Económica'!$D$8</f>
        <v>0</v>
      </c>
      <c r="D14" s="161">
        <f>+'Cálculos Demanda y Ahorros'!J24*'Evaluación Económica'!$D$7+'Cálculos Demanda y Ahorros'!P24*'Evaluación Económica'!$D$8</f>
        <v>0</v>
      </c>
      <c r="E14" s="161">
        <f>+E13</f>
        <v>0</v>
      </c>
      <c r="F14" s="159">
        <f t="shared" si="0"/>
        <v>0</v>
      </c>
    </row>
    <row r="15" spans="1:8" ht="15">
      <c r="A15" s="158">
        <v>3</v>
      </c>
      <c r="B15" s="161"/>
      <c r="C15" s="161">
        <f>+'Cálculos Demanda y Ahorros'!G25*'Evaluación Económica'!$D$7+'Cálculos Demanda y Ahorros'!M25*'Evaluación Económica'!$D$8</f>
        <v>0</v>
      </c>
      <c r="D15" s="161">
        <f>+'Cálculos Demanda y Ahorros'!J25*'Evaluación Económica'!$D$7+'Cálculos Demanda y Ahorros'!P25*'Evaluación Económica'!$D$8</f>
        <v>0</v>
      </c>
      <c r="E15" s="161">
        <f t="shared" ref="E15:E27" si="1">+E14</f>
        <v>0</v>
      </c>
      <c r="F15" s="159">
        <f t="shared" si="0"/>
        <v>0</v>
      </c>
    </row>
    <row r="16" spans="1:8" ht="15">
      <c r="A16" s="158">
        <v>4</v>
      </c>
      <c r="B16" s="161"/>
      <c r="C16" s="161">
        <f>+'Cálculos Demanda y Ahorros'!G26*'Evaluación Económica'!$D$7+'Cálculos Demanda y Ahorros'!M26*'Evaluación Económica'!$D$8</f>
        <v>0</v>
      </c>
      <c r="D16" s="161">
        <f>+'Cálculos Demanda y Ahorros'!J26*'Evaluación Económica'!$D$7+'Cálculos Demanda y Ahorros'!P26*'Evaluación Económica'!$D$8</f>
        <v>0</v>
      </c>
      <c r="E16" s="161">
        <f t="shared" si="1"/>
        <v>0</v>
      </c>
      <c r="F16" s="159">
        <f t="shared" si="0"/>
        <v>0</v>
      </c>
    </row>
    <row r="17" spans="1:7" ht="15">
      <c r="A17" s="158">
        <v>5</v>
      </c>
      <c r="B17" s="161"/>
      <c r="C17" s="161">
        <f>+'Cálculos Demanda y Ahorros'!G27*'Evaluación Económica'!$D$7+'Cálculos Demanda y Ahorros'!M27*'Evaluación Económica'!$D$8</f>
        <v>0</v>
      </c>
      <c r="D17" s="161">
        <f>+'Cálculos Demanda y Ahorros'!J27*'Evaluación Económica'!$D$7+'Cálculos Demanda y Ahorros'!P27*'Evaluación Económica'!$D$8</f>
        <v>0</v>
      </c>
      <c r="E17" s="161">
        <f t="shared" si="1"/>
        <v>0</v>
      </c>
      <c r="F17" s="159">
        <f t="shared" si="0"/>
        <v>0</v>
      </c>
    </row>
    <row r="18" spans="1:7" ht="15">
      <c r="A18" s="158">
        <v>6</v>
      </c>
      <c r="B18" s="161"/>
      <c r="C18" s="161">
        <f>+'Cálculos Demanda y Ahorros'!G28*'Evaluación Económica'!$D$7+'Cálculos Demanda y Ahorros'!M28*'Evaluación Económica'!$D$8</f>
        <v>0</v>
      </c>
      <c r="D18" s="161">
        <f>+'Cálculos Demanda y Ahorros'!J28*'Evaluación Económica'!$D$7+'Cálculos Demanda y Ahorros'!P28*'Evaluación Económica'!$D$8</f>
        <v>0</v>
      </c>
      <c r="E18" s="161">
        <f t="shared" si="1"/>
        <v>0</v>
      </c>
      <c r="F18" s="159">
        <f t="shared" si="0"/>
        <v>0</v>
      </c>
    </row>
    <row r="19" spans="1:7" ht="15">
      <c r="A19" s="158">
        <v>7</v>
      </c>
      <c r="B19" s="161"/>
      <c r="C19" s="161">
        <f>+'Cálculos Demanda y Ahorros'!G29*'Evaluación Económica'!$D$7+'Cálculos Demanda y Ahorros'!M29*'Evaluación Económica'!$D$8</f>
        <v>0</v>
      </c>
      <c r="D19" s="161">
        <f>+'Cálculos Demanda y Ahorros'!J29*'Evaluación Económica'!$D$7+'Cálculos Demanda y Ahorros'!P29*'Evaluación Económica'!$D$8</f>
        <v>0</v>
      </c>
      <c r="E19" s="161">
        <f t="shared" si="1"/>
        <v>0</v>
      </c>
      <c r="F19" s="159">
        <f t="shared" si="0"/>
        <v>0</v>
      </c>
    </row>
    <row r="20" spans="1:7" ht="15">
      <c r="A20" s="158">
        <v>8</v>
      </c>
      <c r="B20" s="161"/>
      <c r="C20" s="161">
        <f>+'Cálculos Demanda y Ahorros'!G30*'Evaluación Económica'!$D$7+'Cálculos Demanda y Ahorros'!M30*'Evaluación Económica'!$D$8</f>
        <v>0</v>
      </c>
      <c r="D20" s="161">
        <f>+'Cálculos Demanda y Ahorros'!J30*'Evaluación Económica'!$D$7+'Cálculos Demanda y Ahorros'!P30*'Evaluación Económica'!$D$8</f>
        <v>0</v>
      </c>
      <c r="E20" s="161">
        <f t="shared" si="1"/>
        <v>0</v>
      </c>
      <c r="F20" s="159">
        <f t="shared" si="0"/>
        <v>0</v>
      </c>
    </row>
    <row r="21" spans="1:7" ht="15">
      <c r="A21" s="158">
        <v>9</v>
      </c>
      <c r="B21" s="161"/>
      <c r="C21" s="161">
        <f>+'Cálculos Demanda y Ahorros'!G31*'Evaluación Económica'!$D$7+'Cálculos Demanda y Ahorros'!M31*'Evaluación Económica'!$D$8</f>
        <v>0</v>
      </c>
      <c r="D21" s="161">
        <f>+'Cálculos Demanda y Ahorros'!J31*'Evaluación Económica'!$D$7+'Cálculos Demanda y Ahorros'!P31*'Evaluación Económica'!$D$8</f>
        <v>0</v>
      </c>
      <c r="E21" s="161">
        <f t="shared" si="1"/>
        <v>0</v>
      </c>
      <c r="F21" s="159">
        <f t="shared" si="0"/>
        <v>0</v>
      </c>
    </row>
    <row r="22" spans="1:7" ht="15">
      <c r="A22" s="158">
        <v>10</v>
      </c>
      <c r="B22" s="159"/>
      <c r="C22" s="161">
        <f>+'Cálculos Demanda y Ahorros'!G32*'Evaluación Económica'!$D$7+'Cálculos Demanda y Ahorros'!M32*'Evaluación Económica'!$D$8</f>
        <v>0</v>
      </c>
      <c r="D22" s="161">
        <f>+'Cálculos Demanda y Ahorros'!J32*'Evaluación Económica'!$D$7+'Cálculos Demanda y Ahorros'!P32*'Evaluación Económica'!$D$8</f>
        <v>0</v>
      </c>
      <c r="E22" s="161">
        <f t="shared" si="1"/>
        <v>0</v>
      </c>
      <c r="F22" s="159">
        <f t="shared" si="0"/>
        <v>0</v>
      </c>
    </row>
    <row r="23" spans="1:7" ht="15">
      <c r="A23" s="158">
        <v>11</v>
      </c>
      <c r="B23" s="161"/>
      <c r="C23" s="161">
        <f>+'Cálculos Demanda y Ahorros'!G33*'Evaluación Económica'!$D$7+'Cálculos Demanda y Ahorros'!M33*'Evaluación Económica'!$D$8</f>
        <v>0</v>
      </c>
      <c r="D23" s="161">
        <f>+'Cálculos Demanda y Ahorros'!J33*'Evaluación Económica'!$D$7+'Cálculos Demanda y Ahorros'!P33*'Evaluación Económica'!$D$8</f>
        <v>0</v>
      </c>
      <c r="E23" s="161">
        <f t="shared" si="1"/>
        <v>0</v>
      </c>
      <c r="F23" s="159">
        <f t="shared" si="0"/>
        <v>0</v>
      </c>
    </row>
    <row r="24" spans="1:7" ht="15">
      <c r="A24" s="158">
        <v>12</v>
      </c>
      <c r="B24" s="161"/>
      <c r="C24" s="161">
        <f>+'Cálculos Demanda y Ahorros'!G34*'Evaluación Económica'!$D$7+'Cálculos Demanda y Ahorros'!M34*'Evaluación Económica'!$D$8</f>
        <v>0</v>
      </c>
      <c r="D24" s="161">
        <f>+'Cálculos Demanda y Ahorros'!J34*'Evaluación Económica'!$D$7+'Cálculos Demanda y Ahorros'!P34*'Evaluación Económica'!$D$8</f>
        <v>0</v>
      </c>
      <c r="E24" s="161">
        <f t="shared" si="1"/>
        <v>0</v>
      </c>
      <c r="F24" s="159">
        <f t="shared" si="0"/>
        <v>0</v>
      </c>
    </row>
    <row r="25" spans="1:7" ht="15">
      <c r="A25" s="158">
        <v>13</v>
      </c>
      <c r="B25" s="161"/>
      <c r="C25" s="161">
        <f>+'Cálculos Demanda y Ahorros'!G35*'Evaluación Económica'!$D$7+'Cálculos Demanda y Ahorros'!M35*'Evaluación Económica'!$D$8</f>
        <v>0</v>
      </c>
      <c r="D25" s="161">
        <f>+'Cálculos Demanda y Ahorros'!J35*'Evaluación Económica'!$D$7+'Cálculos Demanda y Ahorros'!P35*'Evaluación Económica'!$D$8</f>
        <v>0</v>
      </c>
      <c r="E25" s="161">
        <f t="shared" si="1"/>
        <v>0</v>
      </c>
      <c r="F25" s="159">
        <f t="shared" si="0"/>
        <v>0</v>
      </c>
    </row>
    <row r="26" spans="1:7" ht="15">
      <c r="A26" s="158">
        <v>14</v>
      </c>
      <c r="B26" s="161"/>
      <c r="C26" s="161">
        <f>+'Cálculos Demanda y Ahorros'!G36*'Evaluación Económica'!$D$7+'Cálculos Demanda y Ahorros'!M36*'Evaluación Económica'!$D$8</f>
        <v>0</v>
      </c>
      <c r="D26" s="161">
        <f>+'Cálculos Demanda y Ahorros'!J36*'Evaluación Económica'!$D$7+'Cálculos Demanda y Ahorros'!P36*'Evaluación Económica'!$D$8</f>
        <v>0</v>
      </c>
      <c r="E26" s="161">
        <f t="shared" si="1"/>
        <v>0</v>
      </c>
      <c r="F26" s="159">
        <f t="shared" si="0"/>
        <v>0</v>
      </c>
    </row>
    <row r="27" spans="1:7" ht="15">
      <c r="A27" s="158">
        <v>15</v>
      </c>
      <c r="B27" s="159">
        <f>(('Inversión y costos OyM Social'!$G$6+'Inversión y costos OyM Social'!$G$7)*0.5)*0.25</f>
        <v>0</v>
      </c>
      <c r="C27" s="161">
        <f>+'Cálculos Demanda y Ahorros'!G37*'Evaluación Económica'!$D$7+'Cálculos Demanda y Ahorros'!M37*'Evaluación Económica'!$D$8</f>
        <v>0</v>
      </c>
      <c r="D27" s="161">
        <f>+'Cálculos Demanda y Ahorros'!J37*'Evaluación Económica'!$D$7+'Cálculos Demanda y Ahorros'!P37*'Evaluación Económica'!$D$8</f>
        <v>0</v>
      </c>
      <c r="E27" s="161">
        <f t="shared" si="1"/>
        <v>0</v>
      </c>
      <c r="F27" s="159">
        <f>+B27+C27+D27+E27</f>
        <v>0</v>
      </c>
    </row>
    <row r="28" spans="1:7" ht="15">
      <c r="A28" s="162"/>
      <c r="B28" s="163"/>
      <c r="C28" s="163"/>
      <c r="D28" s="163"/>
      <c r="E28" s="163"/>
      <c r="F28" s="164"/>
    </row>
    <row r="29" spans="1:7" ht="15.75" customHeight="1">
      <c r="A29" s="165"/>
      <c r="B29" s="163"/>
      <c r="C29" s="163"/>
      <c r="D29" s="163"/>
      <c r="E29" s="146" t="s">
        <v>44</v>
      </c>
      <c r="F29" s="146">
        <f>F12+NPV('Precios Sociales y Factores'!D6,F13:F27)</f>
        <v>0</v>
      </c>
    </row>
    <row r="30" spans="1:7" ht="21" customHeight="1">
      <c r="A30" s="165"/>
      <c r="B30" s="163"/>
      <c r="C30" s="163"/>
      <c r="D30" s="163"/>
      <c r="E30" s="146" t="s">
        <v>45</v>
      </c>
      <c r="F30" s="147" t="e">
        <f>IRR(F12:F27)</f>
        <v>#NUM!</v>
      </c>
    </row>
    <row r="31" spans="1:7" ht="7.9" customHeight="1">
      <c r="A31" s="165"/>
      <c r="B31" s="163"/>
      <c r="C31" s="163"/>
      <c r="D31" s="163"/>
      <c r="E31" s="20"/>
      <c r="F31" s="20"/>
    </row>
    <row r="32" spans="1:7" ht="25.5" customHeight="1">
      <c r="A32" s="165"/>
      <c r="B32" s="163"/>
      <c r="C32" s="163"/>
      <c r="D32" s="333" t="s">
        <v>76</v>
      </c>
      <c r="E32" s="333"/>
      <c r="F32" s="333"/>
      <c r="G32" s="12"/>
    </row>
    <row r="33" spans="1:7">
      <c r="A33" s="165"/>
      <c r="B33" s="20"/>
      <c r="C33" s="20"/>
      <c r="D33" s="334" t="s">
        <v>117</v>
      </c>
      <c r="E33" s="335">
        <f>+C7</f>
        <v>0</v>
      </c>
      <c r="F33" s="166">
        <f>+'Cálculos Demanda y Ahorros'!D28</f>
        <v>0</v>
      </c>
      <c r="G33" s="12"/>
    </row>
    <row r="34" spans="1:7">
      <c r="A34" s="165"/>
      <c r="B34" s="20"/>
      <c r="C34" s="20"/>
      <c r="D34" s="334"/>
      <c r="E34" s="336"/>
      <c r="F34" s="167">
        <f>+'Cálculos Demanda y Ahorros'!G16*'Cálculos Demanda y Ahorros'!D10</f>
        <v>0</v>
      </c>
      <c r="G34" s="12"/>
    </row>
    <row r="35" spans="1:7">
      <c r="A35" s="165"/>
      <c r="B35" s="163"/>
      <c r="C35" s="163"/>
      <c r="D35" s="334" t="s">
        <v>117</v>
      </c>
      <c r="E35" s="335">
        <f>+C8</f>
        <v>0</v>
      </c>
      <c r="F35" s="168">
        <f>+'Cálculos Demanda y Ahorros'!D33</f>
        <v>0</v>
      </c>
      <c r="G35" s="12"/>
    </row>
    <row r="36" spans="1:7">
      <c r="A36" s="169"/>
      <c r="B36" s="170"/>
      <c r="C36" s="170"/>
      <c r="D36" s="334"/>
      <c r="E36" s="336"/>
      <c r="F36" s="167">
        <f>+'Cálculos Demanda y Ahorros'!M16*'Cálculos Demanda y Ahorros'!D10</f>
        <v>0</v>
      </c>
    </row>
  </sheetData>
  <mergeCells count="16">
    <mergeCell ref="D32:F32"/>
    <mergeCell ref="D33:D34"/>
    <mergeCell ref="D35:D36"/>
    <mergeCell ref="E33:E34"/>
    <mergeCell ref="E35:E36"/>
    <mergeCell ref="A4:F4"/>
    <mergeCell ref="A1:F1"/>
    <mergeCell ref="A2:C2"/>
    <mergeCell ref="D2:F2"/>
    <mergeCell ref="C10:D10"/>
    <mergeCell ref="A10:A11"/>
    <mergeCell ref="B10:B11"/>
    <mergeCell ref="F10:F11"/>
    <mergeCell ref="A6:C6"/>
    <mergeCell ref="A7:B7"/>
    <mergeCell ref="A8:B8"/>
  </mergeCells>
  <printOptions horizontalCentered="1"/>
  <pageMargins left="0.51181102362204722" right="0.70866141732283472" top="0.74803149606299213" bottom="0.74803149606299213" header="0.31496062992125984" footer="0.31496062992125984"/>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5</vt:i4>
      </vt:variant>
    </vt:vector>
  </HeadingPairs>
  <TitlesOfParts>
    <vt:vector size="10" baseType="lpstr">
      <vt:lpstr>Instrucciones </vt:lpstr>
      <vt:lpstr>Precios Sociales y Factores</vt:lpstr>
      <vt:lpstr>Cálculos Demanda y Ahorros</vt:lpstr>
      <vt:lpstr>Inversión y costos OyM Social</vt:lpstr>
      <vt:lpstr>Evaluación Económica</vt:lpstr>
      <vt:lpstr>'Cálculos Demanda y Ahorros'!Área_de_impresión</vt:lpstr>
      <vt:lpstr>'Evaluación Económica'!Área_de_impresión</vt:lpstr>
      <vt:lpstr>'Instrucciones '!Área_de_impresión</vt:lpstr>
      <vt:lpstr>'Inversión y costos OyM Social'!Área_de_impresión</vt:lpstr>
      <vt:lpstr>'Precios Sociales y Factores'!Área_de_impresión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Lourdes Vélez Burneo</dc:creator>
  <cp:lastModifiedBy>Irene Righetti</cp:lastModifiedBy>
  <cp:lastPrinted>2018-12-20T14:47:30Z</cp:lastPrinted>
  <dcterms:created xsi:type="dcterms:W3CDTF">2009-09-04T16:44:00Z</dcterms:created>
  <dcterms:modified xsi:type="dcterms:W3CDTF">2019-09-03T20:31:05Z</dcterms:modified>
</cp:coreProperties>
</file>